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с натрупване" sheetId="1" r:id="rId1"/>
  </sheets>
  <calcPr calcId="145621"/>
</workbook>
</file>

<file path=xl/calcChain.xml><?xml version="1.0" encoding="utf-8"?>
<calcChain xmlns="http://schemas.openxmlformats.org/spreadsheetml/2006/main">
  <c r="K154" i="1" l="1"/>
  <c r="M154" i="1"/>
  <c r="K153" i="1"/>
  <c r="M153" i="1"/>
  <c r="K152" i="1"/>
  <c r="M152" i="1"/>
  <c r="L154" i="1"/>
  <c r="L153" i="1"/>
  <c r="L152" i="1"/>
  <c r="L139" i="1"/>
  <c r="K139" i="1"/>
  <c r="M139" i="1"/>
  <c r="M124" i="1"/>
  <c r="K124" i="1"/>
  <c r="L124" i="1"/>
  <c r="K109" i="1"/>
  <c r="M109" i="1"/>
  <c r="L109" i="1"/>
  <c r="M94" i="1"/>
  <c r="K94" i="1"/>
  <c r="L94" i="1"/>
  <c r="M79" i="1"/>
  <c r="K79" i="1"/>
  <c r="L79" i="1"/>
  <c r="M64" i="1"/>
  <c r="K64" i="1"/>
  <c r="L64" i="1"/>
  <c r="K49" i="1"/>
  <c r="M49" i="1"/>
  <c r="L49" i="1"/>
  <c r="M32" i="1"/>
  <c r="L32" i="1"/>
  <c r="K32" i="1"/>
  <c r="K15" i="1"/>
  <c r="M15" i="1"/>
  <c r="K14" i="1"/>
  <c r="M14" i="1"/>
  <c r="L15" i="1"/>
  <c r="L14" i="1"/>
  <c r="K137" i="1" l="1"/>
  <c r="K138" i="1"/>
  <c r="M138" i="1"/>
  <c r="M137" i="1"/>
  <c r="M136" i="1"/>
  <c r="L138" i="1"/>
  <c r="L137" i="1"/>
  <c r="I136" i="1"/>
  <c r="L136" i="1" s="1"/>
  <c r="K123" i="1"/>
  <c r="M123" i="1"/>
  <c r="K122" i="1"/>
  <c r="M122" i="1"/>
  <c r="L123" i="1"/>
  <c r="L122" i="1"/>
  <c r="M121" i="1"/>
  <c r="L121" i="1"/>
  <c r="K121" i="1"/>
  <c r="K107" i="1"/>
  <c r="K108" i="1"/>
  <c r="K106" i="1"/>
  <c r="M108" i="1"/>
  <c r="M107" i="1"/>
  <c r="L108" i="1"/>
  <c r="L107" i="1"/>
  <c r="M106" i="1"/>
  <c r="L106" i="1"/>
  <c r="M92" i="1"/>
  <c r="M93" i="1"/>
  <c r="K93" i="1"/>
  <c r="K92" i="1"/>
  <c r="L93" i="1"/>
  <c r="L92" i="1"/>
  <c r="K136" i="1" l="1"/>
  <c r="M91" i="1"/>
  <c r="L91" i="1"/>
  <c r="K91" i="1"/>
  <c r="M76" i="1" l="1"/>
  <c r="M77" i="1"/>
  <c r="M78" i="1"/>
  <c r="L77" i="1"/>
  <c r="L78" i="1"/>
  <c r="L76" i="1"/>
  <c r="K77" i="1"/>
  <c r="K78" i="1"/>
  <c r="K76" i="1"/>
  <c r="M61" i="1"/>
  <c r="M62" i="1"/>
  <c r="M63" i="1"/>
  <c r="L63" i="1"/>
  <c r="L62" i="1"/>
  <c r="K63" i="1"/>
  <c r="K62" i="1"/>
  <c r="K48" i="1" l="1"/>
  <c r="M48" i="1"/>
  <c r="K47" i="1"/>
  <c r="M47" i="1"/>
  <c r="K46" i="1"/>
  <c r="M46" i="1"/>
  <c r="L48" i="1"/>
  <c r="L47" i="1"/>
  <c r="L46" i="1"/>
  <c r="K31" i="1"/>
  <c r="M31" i="1"/>
  <c r="K30" i="1"/>
  <c r="M30" i="1"/>
  <c r="L31" i="1"/>
  <c r="L30" i="1"/>
  <c r="K29" i="1"/>
  <c r="M29" i="1"/>
  <c r="L29" i="1"/>
  <c r="K13" i="1"/>
  <c r="M13" i="1"/>
  <c r="L13" i="1"/>
  <c r="K12" i="1" l="1"/>
  <c r="M12" i="1"/>
  <c r="L12" i="1"/>
  <c r="K151" i="1" l="1"/>
  <c r="M151" i="1"/>
  <c r="L151" i="1"/>
  <c r="L150" i="1" l="1"/>
  <c r="K150" i="1"/>
  <c r="M150" i="1"/>
  <c r="M135" i="1"/>
  <c r="I135" i="1"/>
  <c r="L135" i="1" s="1"/>
  <c r="L120" i="1"/>
  <c r="K120" i="1"/>
  <c r="M120" i="1"/>
  <c r="L105" i="1"/>
  <c r="K105" i="1"/>
  <c r="M105" i="1"/>
  <c r="M90" i="1"/>
  <c r="K90" i="1"/>
  <c r="L90" i="1"/>
  <c r="L75" i="1"/>
  <c r="K75" i="1"/>
  <c r="M75" i="1"/>
  <c r="L60" i="1"/>
  <c r="M60" i="1"/>
  <c r="K60" i="1"/>
  <c r="L45" i="1"/>
  <c r="K45" i="1"/>
  <c r="M45" i="1"/>
  <c r="L11" i="1"/>
  <c r="K11" i="1"/>
  <c r="M11" i="1"/>
  <c r="K135" i="1" l="1"/>
  <c r="K149" i="1"/>
  <c r="M149" i="1"/>
  <c r="L149" i="1"/>
  <c r="M134" i="1"/>
  <c r="I134" i="1"/>
  <c r="K134" i="1" s="1"/>
  <c r="K119" i="1"/>
  <c r="M119" i="1"/>
  <c r="L119" i="1"/>
  <c r="L134" i="1" l="1"/>
  <c r="K104" i="1"/>
  <c r="M104" i="1"/>
  <c r="L104" i="1"/>
  <c r="M59" i="1"/>
  <c r="M89" i="1"/>
  <c r="L89" i="1"/>
  <c r="K89" i="1"/>
  <c r="K74" i="1" l="1"/>
  <c r="M74" i="1"/>
  <c r="L74" i="1"/>
  <c r="K59" i="1"/>
  <c r="L59" i="1"/>
  <c r="K44" i="1"/>
  <c r="M44" i="1"/>
  <c r="L44" i="1"/>
  <c r="L27" i="1"/>
  <c r="K27" i="1"/>
  <c r="M27" i="1"/>
  <c r="K10" i="1"/>
  <c r="M10" i="1"/>
  <c r="L10" i="1"/>
  <c r="K148" i="1" l="1"/>
  <c r="M148" i="1"/>
  <c r="L148" i="1"/>
  <c r="M133" i="1"/>
  <c r="I133" i="1"/>
  <c r="K133" i="1" s="1"/>
  <c r="K118" i="1"/>
  <c r="M118" i="1"/>
  <c r="L118" i="1"/>
  <c r="L103" i="1"/>
  <c r="L133" i="1" l="1"/>
  <c r="K103" i="1"/>
  <c r="M103" i="1"/>
  <c r="K88" i="1" l="1"/>
  <c r="L88" i="1"/>
  <c r="M88" i="1"/>
  <c r="K73" i="1"/>
  <c r="M73" i="1"/>
  <c r="L73" i="1"/>
  <c r="K58" i="1"/>
  <c r="M58" i="1"/>
  <c r="L58" i="1"/>
  <c r="K43" i="1"/>
  <c r="M43" i="1"/>
  <c r="L43" i="1"/>
  <c r="L28" i="1"/>
  <c r="K28" i="1"/>
  <c r="M28" i="1"/>
  <c r="M26" i="1"/>
  <c r="M147" i="1" l="1"/>
  <c r="I147" i="1"/>
  <c r="L147" i="1" s="1"/>
  <c r="I132" i="1"/>
  <c r="L132" i="1" s="1"/>
  <c r="M132" i="1"/>
  <c r="M117" i="1"/>
  <c r="I117" i="1"/>
  <c r="K117" i="1" s="1"/>
  <c r="I102" i="1"/>
  <c r="K102" i="1" s="1"/>
  <c r="M102" i="1"/>
  <c r="M87" i="1"/>
  <c r="L87" i="1"/>
  <c r="M72" i="1"/>
  <c r="I72" i="1"/>
  <c r="L72" i="1" s="1"/>
  <c r="M57" i="1"/>
  <c r="I57" i="1"/>
  <c r="L57" i="1" s="1"/>
  <c r="M42" i="1"/>
  <c r="I42" i="1"/>
  <c r="L42" i="1" s="1"/>
  <c r="M25" i="1"/>
  <c r="I25" i="1"/>
  <c r="L25" i="1" s="1"/>
  <c r="K147" i="1" l="1"/>
  <c r="L117" i="1"/>
  <c r="K25" i="1"/>
  <c r="K132" i="1"/>
  <c r="K57" i="1"/>
  <c r="K72" i="1"/>
  <c r="K42" i="1"/>
  <c r="M9" i="1"/>
  <c r="L9" i="1"/>
  <c r="M8" i="1"/>
  <c r="I8" i="1"/>
  <c r="L8" i="1" s="1"/>
  <c r="M7" i="1"/>
  <c r="I7" i="1"/>
  <c r="L7" i="1" s="1"/>
  <c r="M6" i="1"/>
  <c r="I6" i="1"/>
  <c r="L6" i="1" s="1"/>
  <c r="M5" i="1"/>
  <c r="I5" i="1"/>
  <c r="L5" i="1" s="1"/>
  <c r="J4" i="1"/>
  <c r="M4" i="1" s="1"/>
  <c r="I4" i="1"/>
  <c r="L4" i="1" s="1"/>
  <c r="K4" i="1" l="1"/>
  <c r="K5" i="1"/>
  <c r="K6" i="1"/>
  <c r="K7" i="1"/>
  <c r="K8" i="1"/>
  <c r="K9" i="1"/>
  <c r="M146" i="1" l="1"/>
  <c r="I146" i="1"/>
  <c r="L146" i="1" s="1"/>
  <c r="M131" i="1"/>
  <c r="I131" i="1"/>
  <c r="K131" i="1" s="1"/>
  <c r="M116" i="1"/>
  <c r="I116" i="1"/>
  <c r="L116" i="1" s="1"/>
  <c r="M101" i="1"/>
  <c r="I101" i="1"/>
  <c r="K101" i="1" s="1"/>
  <c r="M86" i="1"/>
  <c r="I86" i="1"/>
  <c r="K86" i="1" s="1"/>
  <c r="M71" i="1"/>
  <c r="I71" i="1"/>
  <c r="L71" i="1" s="1"/>
  <c r="M56" i="1"/>
  <c r="I56" i="1"/>
  <c r="K56" i="1" s="1"/>
  <c r="M41" i="1"/>
  <c r="I41" i="1"/>
  <c r="L41" i="1" s="1"/>
  <c r="M24" i="1"/>
  <c r="I24" i="1"/>
  <c r="L24" i="1" s="1"/>
  <c r="K146" i="1" l="1"/>
  <c r="L131" i="1"/>
  <c r="L56" i="1"/>
  <c r="K41" i="1"/>
  <c r="K24" i="1"/>
  <c r="L86" i="1"/>
  <c r="L101" i="1"/>
  <c r="K116" i="1"/>
  <c r="K71" i="1"/>
  <c r="M54" i="1" l="1"/>
  <c r="M55" i="1"/>
  <c r="M53" i="1"/>
  <c r="M83" i="1"/>
  <c r="M84" i="1"/>
  <c r="M85" i="1"/>
  <c r="M145" i="1" l="1"/>
  <c r="I145" i="1"/>
  <c r="L145" i="1" s="1"/>
  <c r="M144" i="1"/>
  <c r="I144" i="1"/>
  <c r="L144" i="1" s="1"/>
  <c r="M143" i="1"/>
  <c r="I143" i="1"/>
  <c r="L143" i="1" s="1"/>
  <c r="I21" i="1"/>
  <c r="L21" i="1" s="1"/>
  <c r="I22" i="1"/>
  <c r="I23" i="1"/>
  <c r="K23" i="1" s="1"/>
  <c r="I68" i="1"/>
  <c r="I69" i="1"/>
  <c r="I70" i="1"/>
  <c r="L70" i="1" s="1"/>
  <c r="I83" i="1"/>
  <c r="I84" i="1"/>
  <c r="K84" i="1" s="1"/>
  <c r="I85" i="1"/>
  <c r="K85" i="1" s="1"/>
  <c r="I98" i="1"/>
  <c r="I99" i="1"/>
  <c r="I100" i="1"/>
  <c r="L100" i="1" s="1"/>
  <c r="I113" i="1"/>
  <c r="I114" i="1"/>
  <c r="I115" i="1"/>
  <c r="K115" i="1" s="1"/>
  <c r="I128" i="1"/>
  <c r="I129" i="1"/>
  <c r="I130" i="1"/>
  <c r="K130" i="1" s="1"/>
  <c r="I55" i="1"/>
  <c r="I54" i="1"/>
  <c r="I53" i="1"/>
  <c r="I39" i="1"/>
  <c r="I40" i="1"/>
  <c r="K40" i="1" s="1"/>
  <c r="I38" i="1"/>
  <c r="L22" i="1"/>
  <c r="M130" i="1"/>
  <c r="M115" i="1"/>
  <c r="M100" i="1"/>
  <c r="M70" i="1"/>
  <c r="K70" i="1"/>
  <c r="M40" i="1"/>
  <c r="M23" i="1"/>
  <c r="L115" i="1" l="1"/>
  <c r="L23" i="1"/>
  <c r="L85" i="1"/>
  <c r="K100" i="1"/>
  <c r="K144" i="1"/>
  <c r="L130" i="1"/>
  <c r="K54" i="1"/>
  <c r="L54" i="1"/>
  <c r="L53" i="1"/>
  <c r="K53" i="1"/>
  <c r="K55" i="1"/>
  <c r="L55" i="1"/>
  <c r="L40" i="1"/>
  <c r="K145" i="1"/>
  <c r="M21" i="1"/>
  <c r="M22" i="1"/>
  <c r="M38" i="1"/>
  <c r="M39" i="1"/>
  <c r="M68" i="1"/>
  <c r="M69" i="1"/>
  <c r="M98" i="1"/>
  <c r="M99" i="1"/>
  <c r="M113" i="1"/>
  <c r="M114" i="1"/>
  <c r="M128" i="1"/>
  <c r="M129" i="1"/>
  <c r="L38" i="1"/>
  <c r="L39" i="1"/>
  <c r="L68" i="1"/>
  <c r="L69" i="1"/>
  <c r="L83" i="1"/>
  <c r="L84" i="1"/>
  <c r="L98" i="1"/>
  <c r="L99" i="1"/>
  <c r="L113" i="1"/>
  <c r="L114" i="1"/>
  <c r="L128" i="1"/>
  <c r="L129" i="1"/>
  <c r="K21" i="1" l="1"/>
  <c r="K22" i="1"/>
  <c r="K38" i="1"/>
  <c r="K39" i="1"/>
  <c r="K68" i="1"/>
  <c r="K69" i="1"/>
  <c r="K83" i="1"/>
  <c r="K98" i="1"/>
  <c r="K99" i="1"/>
  <c r="K113" i="1"/>
  <c r="K114" i="1"/>
  <c r="K128" i="1"/>
  <c r="K129" i="1"/>
</calcChain>
</file>

<file path=xl/sharedStrings.xml><?xml version="1.0" encoding="utf-8"?>
<sst xmlns="http://schemas.openxmlformats.org/spreadsheetml/2006/main" count="102" uniqueCount="58">
  <si>
    <t>Количества депонирани отпадъци и заплатени отчисления за депониране, съгласно чл.60 и чл.64 от ЗУО на Регионално депо Братово - Запад по общини</t>
  </si>
  <si>
    <t>№ по ред</t>
  </si>
  <si>
    <t>Вид на депото/клетка на депото</t>
  </si>
  <si>
    <t>Община</t>
  </si>
  <si>
    <t xml:space="preserve">Количество депонирани неопасни отпадъци </t>
  </si>
  <si>
    <t>Размер на  отчисленията по чл.60 (лв/тон)</t>
  </si>
  <si>
    <t>Постъпили в сметката на РИОСВ отчисления</t>
  </si>
  <si>
    <t>Следва да постъпят в сметката на РИОСВ отчисления по чл.60 ЗУО (лв.)</t>
  </si>
  <si>
    <t>Следва да постъпят в сметката на РИОСВ отчисления по чл.64 ЗУО (лв.)</t>
  </si>
  <si>
    <t>Обща сума на отчисленията, които следва да постъпят</t>
  </si>
  <si>
    <t>Остава да постъпят по чл.60</t>
  </si>
  <si>
    <t>Остава да постъпят по чл.64</t>
  </si>
  <si>
    <t>Дължима лихва за отчисленията по чл.20 от Наредба №7</t>
  </si>
  <si>
    <t>Натрупана лихва за отчисленията по чл.64 от ЗУО</t>
  </si>
  <si>
    <t>Депонирани количества неопасни отпадъци, за които отчисленията по чл.20 от Наредба №7  се увеличават с 15 на сто</t>
  </si>
  <si>
    <t>Дължими отчисления по чл.20, ал.3 от Наредба №7 (лв.)</t>
  </si>
  <si>
    <t>Количество (тонове)</t>
  </si>
  <si>
    <t>по чл.60 ЗУО (лв).</t>
  </si>
  <si>
    <t>по чл.64 ЗУО (лв.)</t>
  </si>
  <si>
    <t>Изразходени средства (лв)</t>
  </si>
  <si>
    <t>месец</t>
  </si>
  <si>
    <t>Камено</t>
  </si>
  <si>
    <t>Регионално депо за неопасни отпадъци</t>
  </si>
  <si>
    <t>Несебър</t>
  </si>
  <si>
    <t>Поморие</t>
  </si>
  <si>
    <t>Карнобат</t>
  </si>
  <si>
    <t>Айтос</t>
  </si>
  <si>
    <t>Руен</t>
  </si>
  <si>
    <t>Сунгурларе</t>
  </si>
  <si>
    <t>Външни фирми</t>
  </si>
  <si>
    <t>Средец</t>
  </si>
  <si>
    <t xml:space="preserve"> Бургас</t>
  </si>
  <si>
    <t>по чл.60</t>
  </si>
  <si>
    <t>по чл.64</t>
  </si>
  <si>
    <t>ЗАБЕЛЕЖКА</t>
  </si>
  <si>
    <t>Решение №697/25.01.2023г. на общински съвет Средец</t>
  </si>
  <si>
    <t>Решение №769/19.04.2022г.</t>
  </si>
  <si>
    <t>Решение №1096/07.03.2023г.</t>
  </si>
  <si>
    <t>Протокол №25 от 31.03.2022г. На общ.съвет</t>
  </si>
  <si>
    <t>Решение №277/21.04.2022г.</t>
  </si>
  <si>
    <t>Решение № 373/29.12.2022г.</t>
  </si>
  <si>
    <t>Протокол № 41/31.01.2023г.</t>
  </si>
  <si>
    <t>Iтр.2025</t>
  </si>
  <si>
    <t>IIтр.2025г.</t>
  </si>
  <si>
    <t>IIIтр.2025</t>
  </si>
  <si>
    <t>IVтр.2025</t>
  </si>
  <si>
    <t>IIтр.2025</t>
  </si>
  <si>
    <t>Решение № 87, Протокол №6/13.02.2024г.</t>
  </si>
  <si>
    <t>Протокол № 6/15.02.2024г.</t>
  </si>
  <si>
    <t>Решение №43/29.01.2024г. За 2023г.</t>
  </si>
  <si>
    <t>Решение № 217/18.03.2025г.</t>
  </si>
  <si>
    <t>Решение № 29 от протокол №5/30.01.2024г.</t>
  </si>
  <si>
    <t>Решение №32/12.02.2024г.</t>
  </si>
  <si>
    <t>Протокол № 20/23.02.2021г и 24.02.2021г.</t>
  </si>
  <si>
    <t>Протокол № 36/07.04.2022г.</t>
  </si>
  <si>
    <t>Протокол № 55/31.08.2023г.</t>
  </si>
  <si>
    <t>Протокол №7/14.02.2024г..</t>
  </si>
  <si>
    <t>Решение №73/29.02.2024г. на общински съвет Средец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</si>
</sst>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лв.-402]"/>
    <numFmt numFmtId="165" formatCode="0.000"/>
    <numFmt numFmtId="166" formatCode="#,##0.00\ &quot;лв.&quot;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43">
    <xf numFmtId="0" fontId="0" fillId="0" borderId="0" xfId="0"/>
    <xf numFmtId="164" fontId="1" fillId="2" borderId="6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0" xfId="0" applyFont="1" applyFill="1"/>
    <xf numFmtId="0" fontId="1" fillId="3" borderId="8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2" fontId="1" fillId="2" borderId="6" xfId="0" applyNumberFormat="1" applyFont="1" applyFill="1" applyBorder="1"/>
    <xf numFmtId="164" fontId="1" fillId="2" borderId="6" xfId="0" applyNumberFormat="1" applyFont="1" applyFill="1" applyBorder="1"/>
    <xf numFmtId="0" fontId="1" fillId="2" borderId="0" xfId="0" applyFont="1" applyFill="1" applyAlignment="1"/>
    <xf numFmtId="2" fontId="1" fillId="2" borderId="17" xfId="0" applyNumberFormat="1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2" fontId="1" fillId="2" borderId="2" xfId="0" applyNumberFormat="1" applyFont="1" applyFill="1" applyBorder="1" applyAlignment="1"/>
    <xf numFmtId="2" fontId="1" fillId="2" borderId="14" xfId="0" applyNumberFormat="1" applyFont="1" applyFill="1" applyBorder="1" applyAlignment="1"/>
    <xf numFmtId="166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6" fontId="4" fillId="2" borderId="11" xfId="0" applyNumberFormat="1" applyFont="1" applyFill="1" applyBorder="1" applyAlignment="1">
      <alignment vertical="center"/>
    </xf>
    <xf numFmtId="0" fontId="4" fillId="2" borderId="11" xfId="0" applyFont="1" applyFill="1" applyBorder="1" applyAlignment="1"/>
    <xf numFmtId="0" fontId="4" fillId="2" borderId="0" xfId="0" applyFont="1" applyFill="1" applyAlignment="1"/>
    <xf numFmtId="0" fontId="4" fillId="2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6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/>
    <xf numFmtId="2" fontId="4" fillId="2" borderId="12" xfId="0" applyNumberFormat="1" applyFont="1" applyFill="1" applyBorder="1" applyAlignment="1"/>
    <xf numFmtId="2" fontId="4" fillId="2" borderId="2" xfId="0" applyNumberFormat="1" applyFont="1" applyFill="1" applyBorder="1" applyAlignment="1"/>
    <xf numFmtId="2" fontId="4" fillId="2" borderId="14" xfId="0" applyNumberFormat="1" applyFont="1" applyFill="1" applyBorder="1" applyAlignment="1"/>
    <xf numFmtId="0" fontId="4" fillId="2" borderId="11" xfId="0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5" fontId="4" fillId="2" borderId="0" xfId="0" applyNumberFormat="1" applyFont="1" applyFill="1" applyAlignment="1"/>
    <xf numFmtId="0" fontId="4" fillId="2" borderId="6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/>
    <xf numFmtId="0" fontId="1" fillId="2" borderId="17" xfId="0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166" fontId="4" fillId="2" borderId="2" xfId="0" applyNumberFormat="1" applyFont="1" applyFill="1" applyBorder="1" applyAlignment="1"/>
    <xf numFmtId="166" fontId="1" fillId="2" borderId="2" xfId="0" applyNumberFormat="1" applyFont="1" applyFill="1" applyBorder="1" applyAlignment="1"/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6" fontId="1" fillId="2" borderId="3" xfId="0" applyNumberFormat="1" applyFont="1" applyFill="1" applyBorder="1" applyAlignment="1">
      <alignment vertical="center"/>
    </xf>
    <xf numFmtId="166" fontId="1" fillId="2" borderId="3" xfId="0" applyNumberFormat="1" applyFont="1" applyFill="1" applyBorder="1" applyAlignment="1"/>
    <xf numFmtId="2" fontId="4" fillId="2" borderId="11" xfId="0" applyNumberFormat="1" applyFont="1" applyFill="1" applyBorder="1"/>
    <xf numFmtId="2" fontId="4" fillId="2" borderId="11" xfId="0" applyNumberFormat="1" applyFont="1" applyFill="1" applyBorder="1" applyAlignment="1"/>
    <xf numFmtId="0" fontId="4" fillId="2" borderId="21" xfId="0" applyFont="1" applyFill="1" applyBorder="1" applyAlignment="1"/>
    <xf numFmtId="0" fontId="4" fillId="2" borderId="4" xfId="0" applyFont="1" applyFill="1" applyBorder="1" applyAlignment="1"/>
    <xf numFmtId="0" fontId="1" fillId="2" borderId="4" xfId="0" applyFont="1" applyFill="1" applyBorder="1" applyAlignment="1"/>
    <xf numFmtId="0" fontId="1" fillId="2" borderId="29" xfId="0" applyFont="1" applyFill="1" applyBorder="1" applyAlignment="1"/>
    <xf numFmtId="2" fontId="4" fillId="2" borderId="21" xfId="0" applyNumberFormat="1" applyFont="1" applyFill="1" applyBorder="1" applyAlignment="1"/>
    <xf numFmtId="2" fontId="4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1" fillId="2" borderId="29" xfId="0" applyNumberFormat="1" applyFont="1" applyFill="1" applyBorder="1" applyAlignment="1"/>
    <xf numFmtId="0" fontId="4" fillId="2" borderId="24" xfId="0" applyFont="1" applyFill="1" applyBorder="1" applyAlignment="1"/>
    <xf numFmtId="0" fontId="4" fillId="2" borderId="26" xfId="0" applyFont="1" applyFill="1" applyBorder="1" applyAlignment="1"/>
    <xf numFmtId="0" fontId="1" fillId="2" borderId="26" xfId="0" applyFont="1" applyFill="1" applyBorder="1" applyAlignment="1"/>
    <xf numFmtId="2" fontId="4" fillId="2" borderId="26" xfId="0" applyNumberFormat="1" applyFont="1" applyFill="1" applyBorder="1" applyAlignment="1"/>
    <xf numFmtId="2" fontId="1" fillId="2" borderId="26" xfId="0" applyNumberFormat="1" applyFont="1" applyFill="1" applyBorder="1" applyAlignment="1"/>
    <xf numFmtId="0" fontId="1" fillId="2" borderId="27" xfId="0" applyFont="1" applyFill="1" applyBorder="1" applyAlignment="1"/>
    <xf numFmtId="0" fontId="4" fillId="2" borderId="25" xfId="0" applyFont="1" applyFill="1" applyBorder="1" applyAlignment="1"/>
    <xf numFmtId="2" fontId="4" fillId="2" borderId="25" xfId="0" applyNumberFormat="1" applyFont="1" applyFill="1" applyBorder="1" applyAlignment="1"/>
    <xf numFmtId="166" fontId="4" fillId="0" borderId="30" xfId="0" applyNumberFormat="1" applyFont="1" applyFill="1" applyBorder="1" applyAlignment="1">
      <alignment vertical="center"/>
    </xf>
    <xf numFmtId="166" fontId="4" fillId="2" borderId="3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/>
    <xf numFmtId="2" fontId="1" fillId="2" borderId="30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2" fontId="1" fillId="2" borderId="32" xfId="0" applyNumberFormat="1" applyFont="1" applyFill="1" applyBorder="1" applyAlignment="1"/>
    <xf numFmtId="0" fontId="4" fillId="2" borderId="12" xfId="0" applyFont="1" applyFill="1" applyBorder="1" applyAlignment="1"/>
    <xf numFmtId="0" fontId="4" fillId="2" borderId="14" xfId="0" applyFont="1" applyFill="1" applyBorder="1" applyAlignment="1"/>
    <xf numFmtId="0" fontId="1" fillId="2" borderId="14" xfId="0" applyFont="1" applyFill="1" applyBorder="1" applyAlignment="1"/>
    <xf numFmtId="0" fontId="1" fillId="2" borderId="18" xfId="0" applyFont="1" applyFill="1" applyBorder="1" applyAlignment="1"/>
    <xf numFmtId="2" fontId="4" fillId="0" borderId="32" xfId="4" applyNumberFormat="1" applyFont="1" applyFill="1" applyBorder="1" applyAlignment="1"/>
    <xf numFmtId="2" fontId="4" fillId="0" borderId="32" xfId="4" applyNumberFormat="1" applyFont="1" applyFill="1" applyBorder="1" applyAlignment="1"/>
    <xf numFmtId="2" fontId="4" fillId="2" borderId="3" xfId="0" applyNumberFormat="1" applyFont="1" applyFill="1" applyBorder="1" applyAlignment="1"/>
    <xf numFmtId="0" fontId="1" fillId="2" borderId="32" xfId="0" applyFont="1" applyFill="1" applyBorder="1" applyAlignment="1"/>
    <xf numFmtId="0" fontId="1" fillId="0" borderId="0" xfId="4" applyFont="1" applyFill="1" applyAlignment="1"/>
    <xf numFmtId="0" fontId="4" fillId="2" borderId="32" xfId="4" applyFont="1" applyFill="1" applyBorder="1" applyAlignment="1"/>
    <xf numFmtId="0" fontId="1" fillId="2" borderId="30" xfId="0" applyFont="1" applyFill="1" applyBorder="1" applyAlignment="1"/>
    <xf numFmtId="2" fontId="4" fillId="0" borderId="32" xfId="0" applyNumberFormat="1" applyFont="1" applyFill="1" applyBorder="1" applyAlignment="1"/>
    <xf numFmtId="0" fontId="4" fillId="0" borderId="32" xfId="0" applyFont="1" applyFill="1" applyBorder="1" applyAlignment="1"/>
    <xf numFmtId="0" fontId="4" fillId="2" borderId="32" xfId="0" applyFont="1" applyFill="1" applyBorder="1" applyAlignment="1"/>
    <xf numFmtId="0" fontId="4" fillId="2" borderId="2" xfId="4" applyFont="1" applyFill="1" applyBorder="1" applyAlignment="1"/>
    <xf numFmtId="0" fontId="4" fillId="2" borderId="2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</cellXfs>
  <cellStyles count="5">
    <cellStyle name="Нормален" xfId="0" builtinId="0"/>
    <cellStyle name="Нормален 2" xfId="2"/>
    <cellStyle name="Нормален 3" xfId="1"/>
    <cellStyle name="Нормален 3 2" xfId="4"/>
    <cellStyle name="Нормален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tabSelected="1" zoomScale="89" zoomScaleNormal="89" workbookViewId="0">
      <pane xSplit="3" ySplit="3" topLeftCell="D22" activePane="bottomRight" state="frozen"/>
      <selection pane="topRight" activeCell="D1" sqref="D1"/>
      <selection pane="bottomLeft" activeCell="A4" sqref="A4"/>
      <selection pane="bottomRight" activeCell="I2" sqref="I2:I3"/>
    </sheetView>
  </sheetViews>
  <sheetFormatPr defaultRowHeight="12.75" x14ac:dyDescent="0.2"/>
  <cols>
    <col min="1" max="1" width="6" style="3" customWidth="1"/>
    <col min="2" max="2" width="10.5703125" style="3" customWidth="1"/>
    <col min="3" max="4" width="9.140625" style="3"/>
    <col min="5" max="5" width="10" style="3" customWidth="1"/>
    <col min="6" max="6" width="9.5703125" style="3" bestFit="1" customWidth="1"/>
    <col min="7" max="7" width="14.28515625" style="3" customWidth="1"/>
    <col min="8" max="8" width="15.28515625" style="3" customWidth="1"/>
    <col min="9" max="9" width="14.140625" style="3" customWidth="1"/>
    <col min="10" max="10" width="16.42578125" style="3" customWidth="1"/>
    <col min="11" max="11" width="15.7109375" style="3" customWidth="1"/>
    <col min="12" max="12" width="14.28515625" style="3" customWidth="1"/>
    <col min="13" max="13" width="16.140625" style="3" customWidth="1"/>
    <col min="14" max="14" width="9.140625" style="3"/>
    <col min="15" max="15" width="8" style="3" customWidth="1"/>
    <col min="16" max="16" width="14.7109375" style="3" customWidth="1"/>
    <col min="17" max="17" width="15.85546875" style="3" customWidth="1"/>
    <col min="18" max="18" width="9.140625" style="3"/>
    <col min="19" max="19" width="9.42578125" style="3" bestFit="1" customWidth="1"/>
    <col min="20" max="20" width="22.28515625" style="3" customWidth="1"/>
    <col min="21" max="16384" width="9.140625" style="3"/>
  </cols>
  <sheetData>
    <row r="1" spans="1:20" x14ac:dyDescent="0.2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20" s="4" customFormat="1" ht="41.25" customHeight="1" x14ac:dyDescent="0.2">
      <c r="A2" s="112" t="s">
        <v>1</v>
      </c>
      <c r="B2" s="112" t="s">
        <v>2</v>
      </c>
      <c r="C2" s="113" t="s">
        <v>3</v>
      </c>
      <c r="D2" s="119" t="s">
        <v>4</v>
      </c>
      <c r="E2" s="120"/>
      <c r="F2" s="112" t="s">
        <v>5</v>
      </c>
      <c r="G2" s="119" t="s">
        <v>6</v>
      </c>
      <c r="H2" s="120"/>
      <c r="I2" s="112" t="s">
        <v>7</v>
      </c>
      <c r="J2" s="112" t="s">
        <v>8</v>
      </c>
      <c r="K2" s="113" t="s">
        <v>9</v>
      </c>
      <c r="L2" s="112" t="s">
        <v>10</v>
      </c>
      <c r="M2" s="112" t="s">
        <v>11</v>
      </c>
      <c r="N2" s="112" t="s">
        <v>12</v>
      </c>
      <c r="O2" s="112" t="s">
        <v>13</v>
      </c>
      <c r="P2" s="119" t="s">
        <v>19</v>
      </c>
      <c r="Q2" s="120"/>
      <c r="R2" s="112" t="s">
        <v>14</v>
      </c>
      <c r="S2" s="119" t="s">
        <v>15</v>
      </c>
      <c r="T2" s="136" t="s">
        <v>34</v>
      </c>
    </row>
    <row r="3" spans="1:20" s="4" customFormat="1" ht="169.5" customHeight="1" thickBot="1" x14ac:dyDescent="0.25">
      <c r="A3" s="113"/>
      <c r="B3" s="113"/>
      <c r="C3" s="118"/>
      <c r="D3" s="2" t="s">
        <v>20</v>
      </c>
      <c r="E3" s="2" t="s">
        <v>16</v>
      </c>
      <c r="F3" s="113"/>
      <c r="G3" s="2" t="s">
        <v>17</v>
      </c>
      <c r="H3" s="2" t="s">
        <v>18</v>
      </c>
      <c r="I3" s="113"/>
      <c r="J3" s="113"/>
      <c r="K3" s="118"/>
      <c r="L3" s="113"/>
      <c r="M3" s="113"/>
      <c r="N3" s="113"/>
      <c r="O3" s="113"/>
      <c r="P3" s="5" t="s">
        <v>32</v>
      </c>
      <c r="Q3" s="55" t="s">
        <v>33</v>
      </c>
      <c r="R3" s="113"/>
      <c r="S3" s="142"/>
      <c r="T3" s="137"/>
    </row>
    <row r="4" spans="1:20" s="30" customFormat="1" ht="12.95" customHeight="1" x14ac:dyDescent="0.2">
      <c r="A4" s="140">
        <v>1</v>
      </c>
      <c r="B4" s="106" t="s">
        <v>22</v>
      </c>
      <c r="C4" s="106" t="s">
        <v>21</v>
      </c>
      <c r="D4" s="25">
        <v>2015</v>
      </c>
      <c r="E4" s="26">
        <v>631.28</v>
      </c>
      <c r="F4" s="27">
        <v>8.6</v>
      </c>
      <c r="G4" s="27">
        <v>3486.96</v>
      </c>
      <c r="H4" s="27">
        <v>11352.880000000001</v>
      </c>
      <c r="I4" s="27">
        <f>E4*F4</f>
        <v>5429.0079999999998</v>
      </c>
      <c r="J4" s="27">
        <f>E4*28</f>
        <v>17675.84</v>
      </c>
      <c r="K4" s="27">
        <f>I4+J4</f>
        <v>23104.847999999998</v>
      </c>
      <c r="L4" s="27">
        <f>I4-G4</f>
        <v>1942.0479999999998</v>
      </c>
      <c r="M4" s="27">
        <f>J4-H4</f>
        <v>6322.9599999999991</v>
      </c>
      <c r="N4" s="26"/>
      <c r="O4" s="26"/>
      <c r="P4" s="26"/>
      <c r="Q4" s="28">
        <v>9600</v>
      </c>
      <c r="R4" s="29"/>
      <c r="S4" s="66"/>
      <c r="T4" s="80"/>
    </row>
    <row r="5" spans="1:20" s="30" customFormat="1" ht="12.95" customHeight="1" x14ac:dyDescent="0.2">
      <c r="A5" s="141"/>
      <c r="B5" s="107"/>
      <c r="C5" s="107"/>
      <c r="D5" s="31">
        <v>2016</v>
      </c>
      <c r="E5" s="32">
        <v>3681.24</v>
      </c>
      <c r="F5" s="33">
        <v>8.6</v>
      </c>
      <c r="G5" s="33">
        <v>27652.720000000001</v>
      </c>
      <c r="H5" s="33">
        <v>110705.31</v>
      </c>
      <c r="I5" s="33">
        <f t="shared" ref="I5:I7" si="0">E5*F5</f>
        <v>31658.663999999997</v>
      </c>
      <c r="J5" s="33">
        <v>127473.32</v>
      </c>
      <c r="K5" s="33">
        <f t="shared" ref="K5:K15" si="1">I5+J5</f>
        <v>159131.984</v>
      </c>
      <c r="L5" s="33">
        <f t="shared" ref="L5:M15" si="2">I5-G5</f>
        <v>4005.9439999999959</v>
      </c>
      <c r="M5" s="33">
        <f t="shared" si="2"/>
        <v>16768.010000000009</v>
      </c>
      <c r="N5" s="32"/>
      <c r="O5" s="32"/>
      <c r="P5" s="32"/>
      <c r="Q5" s="34">
        <v>339328.8</v>
      </c>
      <c r="R5" s="35"/>
      <c r="S5" s="67"/>
      <c r="T5" s="75"/>
    </row>
    <row r="6" spans="1:20" s="30" customFormat="1" ht="12.95" customHeight="1" x14ac:dyDescent="0.2">
      <c r="A6" s="141"/>
      <c r="B6" s="107"/>
      <c r="C6" s="107"/>
      <c r="D6" s="31">
        <v>2017</v>
      </c>
      <c r="E6" s="32">
        <v>6449.49</v>
      </c>
      <c r="F6" s="33">
        <v>8.6</v>
      </c>
      <c r="G6" s="33">
        <v>53693.57</v>
      </c>
      <c r="H6" s="33">
        <v>229913.27</v>
      </c>
      <c r="I6" s="33">
        <f t="shared" si="0"/>
        <v>55465.613999999994</v>
      </c>
      <c r="J6" s="33">
        <v>238203.32</v>
      </c>
      <c r="K6" s="33">
        <f>I6+J6</f>
        <v>293668.93400000001</v>
      </c>
      <c r="L6" s="33">
        <f>I6-G6</f>
        <v>1772.0439999999944</v>
      </c>
      <c r="M6" s="33">
        <f>J6-H6</f>
        <v>8290.0500000000175</v>
      </c>
      <c r="N6" s="32"/>
      <c r="O6" s="32"/>
      <c r="P6" s="32"/>
      <c r="Q6" s="34">
        <v>339328.8</v>
      </c>
      <c r="R6" s="35"/>
      <c r="S6" s="67"/>
      <c r="T6" s="75"/>
    </row>
    <row r="7" spans="1:20" s="30" customFormat="1" ht="12.95" customHeight="1" x14ac:dyDescent="0.2">
      <c r="A7" s="141"/>
      <c r="B7" s="107"/>
      <c r="C7" s="107"/>
      <c r="D7" s="31">
        <v>2018</v>
      </c>
      <c r="E7" s="32">
        <v>9514.98</v>
      </c>
      <c r="F7" s="33">
        <v>8.6</v>
      </c>
      <c r="G7" s="33">
        <v>58696.72</v>
      </c>
      <c r="H7" s="33">
        <v>367347.42</v>
      </c>
      <c r="I7" s="33">
        <f t="shared" si="0"/>
        <v>81828.827999999994</v>
      </c>
      <c r="J7" s="33">
        <v>376151.72</v>
      </c>
      <c r="K7" s="33">
        <f t="shared" si="1"/>
        <v>457980.54799999995</v>
      </c>
      <c r="L7" s="33">
        <f t="shared" si="2"/>
        <v>23132.107999999993</v>
      </c>
      <c r="M7" s="33">
        <f t="shared" si="2"/>
        <v>8804.2999999999884</v>
      </c>
      <c r="N7" s="32"/>
      <c r="O7" s="32"/>
      <c r="P7" s="32"/>
      <c r="Q7" s="34">
        <v>494848.8</v>
      </c>
      <c r="R7" s="35"/>
      <c r="S7" s="67"/>
      <c r="T7" s="75"/>
    </row>
    <row r="8" spans="1:20" s="30" customFormat="1" ht="12.95" customHeight="1" x14ac:dyDescent="0.2">
      <c r="A8" s="141"/>
      <c r="B8" s="107"/>
      <c r="C8" s="107"/>
      <c r="D8" s="31">
        <v>2019</v>
      </c>
      <c r="E8" s="32">
        <v>12687.61</v>
      </c>
      <c r="F8" s="33">
        <v>8.6</v>
      </c>
      <c r="G8" s="33">
        <v>104979.77</v>
      </c>
      <c r="H8" s="33">
        <v>512048.79</v>
      </c>
      <c r="I8" s="33">
        <f>E8*F8</f>
        <v>109113.446</v>
      </c>
      <c r="J8" s="33">
        <v>556991.35</v>
      </c>
      <c r="K8" s="33">
        <f t="shared" si="1"/>
        <v>666104.79599999997</v>
      </c>
      <c r="L8" s="33">
        <f t="shared" si="2"/>
        <v>4133.6759999999922</v>
      </c>
      <c r="M8" s="33">
        <f t="shared" si="2"/>
        <v>44942.559999999998</v>
      </c>
      <c r="N8" s="32"/>
      <c r="O8" s="32"/>
      <c r="P8" s="32"/>
      <c r="Q8" s="34">
        <v>513676.79999999999</v>
      </c>
      <c r="R8" s="35"/>
      <c r="S8" s="67"/>
      <c r="T8" s="75"/>
    </row>
    <row r="9" spans="1:20" s="30" customFormat="1" ht="12.95" customHeight="1" x14ac:dyDescent="0.2">
      <c r="A9" s="141"/>
      <c r="B9" s="107"/>
      <c r="C9" s="107"/>
      <c r="D9" s="31">
        <v>2020</v>
      </c>
      <c r="E9" s="32">
        <v>15926.73</v>
      </c>
      <c r="F9" s="33">
        <v>8.6</v>
      </c>
      <c r="G9" s="33">
        <v>134931.74</v>
      </c>
      <c r="H9" s="33">
        <v>778297.96</v>
      </c>
      <c r="I9" s="33">
        <v>112529.54</v>
      </c>
      <c r="J9" s="33">
        <v>594727.53</v>
      </c>
      <c r="K9" s="33">
        <f t="shared" si="1"/>
        <v>707257.07000000007</v>
      </c>
      <c r="L9" s="33">
        <f t="shared" si="2"/>
        <v>-22402.199999999997</v>
      </c>
      <c r="M9" s="33">
        <f t="shared" si="2"/>
        <v>-183570.42999999993</v>
      </c>
      <c r="N9" s="32"/>
      <c r="O9" s="32"/>
      <c r="P9" s="32"/>
      <c r="Q9" s="34">
        <v>1016215.99</v>
      </c>
      <c r="R9" s="35"/>
      <c r="S9" s="67"/>
      <c r="T9" s="75"/>
    </row>
    <row r="10" spans="1:20" s="30" customFormat="1" ht="12.95" customHeight="1" x14ac:dyDescent="0.2">
      <c r="A10" s="141"/>
      <c r="B10" s="107"/>
      <c r="C10" s="107"/>
      <c r="D10" s="31">
        <v>2021</v>
      </c>
      <c r="E10" s="32">
        <v>19261.580000000002</v>
      </c>
      <c r="F10" s="33">
        <v>8.6</v>
      </c>
      <c r="G10" s="33">
        <v>163528.32999999999</v>
      </c>
      <c r="H10" s="33">
        <v>1047824.52</v>
      </c>
      <c r="I10" s="33">
        <v>141209.25</v>
      </c>
      <c r="J10" s="33">
        <v>868185.23</v>
      </c>
      <c r="K10" s="33">
        <f t="shared" si="1"/>
        <v>1009394.48</v>
      </c>
      <c r="L10" s="33">
        <f t="shared" si="2"/>
        <v>-22319.079999999987</v>
      </c>
      <c r="M10" s="33">
        <f t="shared" si="2"/>
        <v>-179639.29000000004</v>
      </c>
      <c r="N10" s="32"/>
      <c r="O10" s="32"/>
      <c r="P10" s="34">
        <v>22363.91</v>
      </c>
      <c r="Q10" s="34">
        <v>1295719.99</v>
      </c>
      <c r="R10" s="35"/>
      <c r="S10" s="67"/>
      <c r="T10" s="75"/>
    </row>
    <row r="11" spans="1:20" s="30" customFormat="1" ht="12.95" customHeight="1" x14ac:dyDescent="0.2">
      <c r="A11" s="141"/>
      <c r="B11" s="107"/>
      <c r="C11" s="107"/>
      <c r="D11" s="31">
        <v>2022</v>
      </c>
      <c r="E11" s="32">
        <v>22492.34</v>
      </c>
      <c r="F11" s="33">
        <v>8.6</v>
      </c>
      <c r="G11" s="33">
        <v>191458.5</v>
      </c>
      <c r="H11" s="33">
        <v>1353091.11</v>
      </c>
      <c r="I11" s="33">
        <v>168993</v>
      </c>
      <c r="J11" s="33">
        <v>1175107.43</v>
      </c>
      <c r="K11" s="33">
        <f t="shared" si="1"/>
        <v>1344100.43</v>
      </c>
      <c r="L11" s="33">
        <f t="shared" si="2"/>
        <v>-22465.5</v>
      </c>
      <c r="M11" s="33">
        <f t="shared" si="2"/>
        <v>-177983.68000000017</v>
      </c>
      <c r="N11" s="32"/>
      <c r="O11" s="32"/>
      <c r="P11" s="34">
        <v>22363.91</v>
      </c>
      <c r="Q11" s="56">
        <v>1414957.74</v>
      </c>
      <c r="R11" s="35"/>
      <c r="S11" s="67"/>
      <c r="T11" s="75"/>
    </row>
    <row r="12" spans="1:20" s="30" customFormat="1" ht="12.95" customHeight="1" x14ac:dyDescent="0.2">
      <c r="A12" s="141"/>
      <c r="B12" s="107"/>
      <c r="C12" s="107"/>
      <c r="D12" s="31">
        <v>2023</v>
      </c>
      <c r="E12" s="32">
        <v>25717.47</v>
      </c>
      <c r="F12" s="33">
        <v>8.6</v>
      </c>
      <c r="G12" s="33">
        <v>220098.67</v>
      </c>
      <c r="H12" s="33">
        <v>1661057.09</v>
      </c>
      <c r="I12" s="33">
        <v>196729.91</v>
      </c>
      <c r="J12" s="33">
        <v>1481494.78</v>
      </c>
      <c r="K12" s="33">
        <f t="shared" si="1"/>
        <v>1678224.69</v>
      </c>
      <c r="L12" s="33">
        <f t="shared" si="2"/>
        <v>-23368.760000000009</v>
      </c>
      <c r="M12" s="33">
        <f t="shared" si="2"/>
        <v>-179562.31000000006</v>
      </c>
      <c r="N12" s="32"/>
      <c r="O12" s="32"/>
      <c r="P12" s="34">
        <v>22363.91</v>
      </c>
      <c r="Q12" s="56">
        <v>1704914.94</v>
      </c>
      <c r="R12" s="35"/>
      <c r="S12" s="67"/>
      <c r="T12" s="75"/>
    </row>
    <row r="13" spans="1:20" s="30" customFormat="1" ht="12.95" customHeight="1" x14ac:dyDescent="0.2">
      <c r="A13" s="141"/>
      <c r="B13" s="107"/>
      <c r="C13" s="107"/>
      <c r="D13" s="31">
        <v>2024</v>
      </c>
      <c r="E13" s="32">
        <v>28865.34</v>
      </c>
      <c r="F13" s="33">
        <v>16</v>
      </c>
      <c r="G13" s="33">
        <v>269187.19</v>
      </c>
      <c r="H13" s="33">
        <v>1960107.98</v>
      </c>
      <c r="I13" s="33">
        <v>247095.83</v>
      </c>
      <c r="J13" s="33">
        <v>1780542.43</v>
      </c>
      <c r="K13" s="33">
        <f t="shared" si="1"/>
        <v>2027638.26</v>
      </c>
      <c r="L13" s="33">
        <f t="shared" si="2"/>
        <v>-22091.360000000015</v>
      </c>
      <c r="M13" s="33">
        <f t="shared" si="2"/>
        <v>-179565.55000000005</v>
      </c>
      <c r="N13" s="32"/>
      <c r="O13" s="32"/>
      <c r="P13" s="34">
        <v>22363.91</v>
      </c>
      <c r="Q13" s="56">
        <v>2028530.94</v>
      </c>
      <c r="R13" s="35"/>
      <c r="S13" s="67"/>
      <c r="T13" s="75"/>
    </row>
    <row r="14" spans="1:20" s="9" customFormat="1" ht="12.95" customHeight="1" x14ac:dyDescent="0.2">
      <c r="A14" s="141"/>
      <c r="B14" s="107"/>
      <c r="C14" s="107"/>
      <c r="D14" s="59" t="s">
        <v>42</v>
      </c>
      <c r="E14" s="14">
        <v>29584.59</v>
      </c>
      <c r="F14" s="15">
        <v>16</v>
      </c>
      <c r="G14" s="15">
        <v>273005.11</v>
      </c>
      <c r="H14" s="15">
        <v>2024732.68</v>
      </c>
      <c r="I14" s="15">
        <v>25860.83</v>
      </c>
      <c r="J14" s="15">
        <v>184887.18</v>
      </c>
      <c r="K14" s="15">
        <f t="shared" si="1"/>
        <v>210748.01</v>
      </c>
      <c r="L14" s="15">
        <f t="shared" si="2"/>
        <v>-247144.27999999997</v>
      </c>
      <c r="M14" s="15">
        <f t="shared" si="2"/>
        <v>-1839845.5</v>
      </c>
      <c r="N14" s="14"/>
      <c r="O14" s="14"/>
      <c r="P14" s="23">
        <v>22363.91</v>
      </c>
      <c r="Q14" s="57">
        <v>2277314.94</v>
      </c>
      <c r="R14" s="16"/>
      <c r="S14" s="68"/>
      <c r="T14" s="76"/>
    </row>
    <row r="15" spans="1:20" s="9" customFormat="1" ht="12.95" customHeight="1" x14ac:dyDescent="0.2">
      <c r="A15" s="141"/>
      <c r="B15" s="107"/>
      <c r="C15" s="107"/>
      <c r="D15" s="52" t="s">
        <v>43</v>
      </c>
      <c r="E15" s="14">
        <v>30455.21</v>
      </c>
      <c r="F15" s="15">
        <v>16</v>
      </c>
      <c r="G15" s="15">
        <v>273005.11</v>
      </c>
      <c r="H15" s="15">
        <v>2117212.8199999998</v>
      </c>
      <c r="I15" s="15">
        <v>272533.82</v>
      </c>
      <c r="J15" s="15">
        <v>1931580.46</v>
      </c>
      <c r="K15" s="15">
        <f t="shared" si="1"/>
        <v>2204114.2799999998</v>
      </c>
      <c r="L15" s="15">
        <f t="shared" si="2"/>
        <v>-471.28999999997905</v>
      </c>
      <c r="M15" s="15">
        <f t="shared" si="2"/>
        <v>-185632.35999999987</v>
      </c>
      <c r="N15" s="14"/>
      <c r="O15" s="14"/>
      <c r="P15" s="23">
        <v>22363.91</v>
      </c>
      <c r="Q15" s="57">
        <v>2277314.94</v>
      </c>
      <c r="R15" s="16"/>
      <c r="S15" s="68"/>
      <c r="T15" s="76"/>
    </row>
    <row r="16" spans="1:20" s="9" customFormat="1" ht="12.95" customHeight="1" x14ac:dyDescent="0.2">
      <c r="A16" s="141"/>
      <c r="B16" s="107"/>
      <c r="C16" s="107"/>
      <c r="D16" s="52" t="s">
        <v>44</v>
      </c>
      <c r="E16" s="14"/>
      <c r="F16" s="15"/>
      <c r="G16" s="15"/>
      <c r="H16" s="15"/>
      <c r="I16" s="15"/>
      <c r="J16" s="15"/>
      <c r="K16" s="15"/>
      <c r="L16" s="15"/>
      <c r="M16" s="15"/>
      <c r="N16" s="14"/>
      <c r="O16" s="14"/>
      <c r="P16" s="23"/>
      <c r="Q16" s="57"/>
      <c r="R16" s="16"/>
      <c r="S16" s="68"/>
      <c r="T16" s="76"/>
    </row>
    <row r="17" spans="1:20" s="9" customFormat="1" ht="12.95" customHeight="1" x14ac:dyDescent="0.2">
      <c r="A17" s="141"/>
      <c r="B17" s="107"/>
      <c r="C17" s="107"/>
      <c r="D17" s="59" t="s">
        <v>45</v>
      </c>
      <c r="E17" s="18"/>
      <c r="F17" s="19"/>
      <c r="G17" s="19"/>
      <c r="H17" s="19"/>
      <c r="I17" s="19"/>
      <c r="J17" s="19"/>
      <c r="K17" s="19"/>
      <c r="L17" s="19"/>
      <c r="M17" s="19"/>
      <c r="N17" s="18"/>
      <c r="O17" s="18"/>
      <c r="P17" s="62"/>
      <c r="Q17" s="63"/>
      <c r="R17" s="20"/>
      <c r="S17" s="69"/>
      <c r="T17" s="100"/>
    </row>
    <row r="18" spans="1:20" s="9" customFormat="1" ht="12.95" customHeight="1" x14ac:dyDescent="0.2">
      <c r="A18" s="141"/>
      <c r="B18" s="107"/>
      <c r="C18" s="107"/>
      <c r="D18" s="60"/>
      <c r="E18" s="18"/>
      <c r="F18" s="19"/>
      <c r="G18" s="19"/>
      <c r="H18" s="19"/>
      <c r="I18" s="19"/>
      <c r="J18" s="19"/>
      <c r="K18" s="19"/>
      <c r="L18" s="19"/>
      <c r="M18" s="19"/>
      <c r="N18" s="18"/>
      <c r="O18" s="18"/>
      <c r="P18" s="62"/>
      <c r="Q18" s="63"/>
      <c r="R18" s="20"/>
      <c r="S18" s="69"/>
      <c r="T18" s="100"/>
    </row>
    <row r="19" spans="1:20" s="9" customFormat="1" ht="12.95" customHeight="1" x14ac:dyDescent="0.2">
      <c r="A19" s="141"/>
      <c r="B19" s="107"/>
      <c r="C19" s="107"/>
      <c r="D19" s="60"/>
      <c r="E19" s="18"/>
      <c r="F19" s="19"/>
      <c r="G19" s="19"/>
      <c r="H19" s="19"/>
      <c r="I19" s="19"/>
      <c r="J19" s="19"/>
      <c r="K19" s="19"/>
      <c r="L19" s="19"/>
      <c r="M19" s="19"/>
      <c r="N19" s="18"/>
      <c r="O19" s="18"/>
      <c r="P19" s="62"/>
      <c r="Q19" s="63"/>
      <c r="R19" s="20"/>
      <c r="S19" s="69"/>
      <c r="T19" s="100"/>
    </row>
    <row r="20" spans="1:20" s="9" customFormat="1" ht="12.95" customHeight="1" thickBot="1" x14ac:dyDescent="0.25">
      <c r="A20" s="141"/>
      <c r="B20" s="107"/>
      <c r="C20" s="107"/>
      <c r="D20" s="53"/>
      <c r="E20" s="18"/>
      <c r="F20" s="19"/>
      <c r="G20" s="19"/>
      <c r="H20" s="19"/>
      <c r="I20" s="19"/>
      <c r="J20" s="19"/>
      <c r="K20" s="19"/>
      <c r="L20" s="19"/>
      <c r="M20" s="19"/>
      <c r="N20" s="18"/>
      <c r="O20" s="18"/>
      <c r="P20" s="62"/>
      <c r="Q20" s="63"/>
      <c r="R20" s="20"/>
      <c r="S20" s="69"/>
      <c r="T20" s="79"/>
    </row>
    <row r="21" spans="1:20" s="30" customFormat="1" ht="12.95" customHeight="1" x14ac:dyDescent="0.2">
      <c r="A21" s="114">
        <v>2</v>
      </c>
      <c r="B21" s="106" t="s">
        <v>22</v>
      </c>
      <c r="C21" s="109" t="s">
        <v>30</v>
      </c>
      <c r="D21" s="25">
        <v>2015</v>
      </c>
      <c r="E21" s="64">
        <v>891.16000000000008</v>
      </c>
      <c r="F21" s="27">
        <v>8.6</v>
      </c>
      <c r="G21" s="27">
        <v>0</v>
      </c>
      <c r="H21" s="27">
        <v>0</v>
      </c>
      <c r="I21" s="27">
        <f t="shared" ref="I21:I25" si="3">E21*F21</f>
        <v>7663.9760000000006</v>
      </c>
      <c r="J21" s="27">
        <v>24952.48</v>
      </c>
      <c r="K21" s="27">
        <f t="shared" ref="K21:K137" si="4">I21+J21</f>
        <v>32616.455999999998</v>
      </c>
      <c r="L21" s="27">
        <f t="shared" ref="L21:L128" si="5">I21-G21</f>
        <v>7663.9760000000006</v>
      </c>
      <c r="M21" s="27">
        <f t="shared" ref="M21:M139" si="6">J21-H21</f>
        <v>24952.48</v>
      </c>
      <c r="N21" s="26"/>
      <c r="O21" s="26"/>
      <c r="P21" s="26"/>
      <c r="Q21" s="26"/>
      <c r="R21" s="65"/>
      <c r="S21" s="70"/>
      <c r="T21" s="81"/>
    </row>
    <row r="22" spans="1:20" s="30" customFormat="1" ht="12.95" customHeight="1" x14ac:dyDescent="0.2">
      <c r="A22" s="115"/>
      <c r="B22" s="107"/>
      <c r="C22" s="110"/>
      <c r="D22" s="31">
        <v>2016</v>
      </c>
      <c r="E22" s="32">
        <v>3731.02</v>
      </c>
      <c r="F22" s="33">
        <v>8.6</v>
      </c>
      <c r="G22" s="33">
        <v>26152.25</v>
      </c>
      <c r="H22" s="33">
        <v>102345.28</v>
      </c>
      <c r="I22" s="33">
        <f t="shared" si="3"/>
        <v>32086.771999999997</v>
      </c>
      <c r="J22" s="33">
        <v>127187.44</v>
      </c>
      <c r="K22" s="33">
        <f t="shared" si="4"/>
        <v>159274.212</v>
      </c>
      <c r="L22" s="33">
        <f t="shared" si="5"/>
        <v>5934.5219999999972</v>
      </c>
      <c r="M22" s="33">
        <f t="shared" si="6"/>
        <v>24842.160000000003</v>
      </c>
      <c r="N22" s="32"/>
      <c r="O22" s="32"/>
      <c r="P22" s="32"/>
      <c r="Q22" s="32"/>
      <c r="R22" s="37"/>
      <c r="S22" s="71"/>
      <c r="T22" s="77"/>
    </row>
    <row r="23" spans="1:20" s="30" customFormat="1" ht="12.95" customHeight="1" x14ac:dyDescent="0.2">
      <c r="A23" s="115"/>
      <c r="B23" s="107"/>
      <c r="C23" s="110"/>
      <c r="D23" s="31">
        <v>2017</v>
      </c>
      <c r="E23" s="32">
        <v>6632.83</v>
      </c>
      <c r="F23" s="33">
        <v>8.6</v>
      </c>
      <c r="G23" s="33">
        <v>39885.94</v>
      </c>
      <c r="H23" s="33">
        <v>163462.64000000001</v>
      </c>
      <c r="I23" s="33">
        <f t="shared" si="3"/>
        <v>57042.337999999996</v>
      </c>
      <c r="J23" s="33">
        <v>243259.84</v>
      </c>
      <c r="K23" s="33">
        <f t="shared" si="4"/>
        <v>300302.17800000001</v>
      </c>
      <c r="L23" s="33">
        <f t="shared" si="5"/>
        <v>17156.397999999994</v>
      </c>
      <c r="M23" s="33">
        <f t="shared" si="6"/>
        <v>79797.199999999983</v>
      </c>
      <c r="N23" s="32"/>
      <c r="O23" s="32"/>
      <c r="P23" s="32"/>
      <c r="Q23" s="32"/>
      <c r="R23" s="37"/>
      <c r="S23" s="71"/>
      <c r="T23" s="77"/>
    </row>
    <row r="24" spans="1:20" s="30" customFormat="1" ht="12.95" customHeight="1" x14ac:dyDescent="0.2">
      <c r="A24" s="115"/>
      <c r="B24" s="107"/>
      <c r="C24" s="110"/>
      <c r="D24" s="31">
        <v>2018</v>
      </c>
      <c r="E24" s="32">
        <v>9479.4599999999991</v>
      </c>
      <c r="F24" s="33">
        <v>8.6</v>
      </c>
      <c r="G24" s="33">
        <v>39885.94</v>
      </c>
      <c r="H24" s="33">
        <v>186763.84</v>
      </c>
      <c r="I24" s="33">
        <f t="shared" si="3"/>
        <v>81523.355999999985</v>
      </c>
      <c r="J24" s="33">
        <v>371358.24</v>
      </c>
      <c r="K24" s="33">
        <f t="shared" si="4"/>
        <v>452881.59599999996</v>
      </c>
      <c r="L24" s="33">
        <f t="shared" si="5"/>
        <v>41637.415999999983</v>
      </c>
      <c r="M24" s="33">
        <f t="shared" si="6"/>
        <v>184594.4</v>
      </c>
      <c r="N24" s="32"/>
      <c r="O24" s="32"/>
      <c r="P24" s="32"/>
      <c r="Q24" s="32"/>
      <c r="R24" s="37"/>
      <c r="S24" s="71"/>
      <c r="T24" s="77"/>
    </row>
    <row r="25" spans="1:20" s="30" customFormat="1" ht="12.95" customHeight="1" x14ac:dyDescent="0.2">
      <c r="A25" s="115"/>
      <c r="B25" s="107"/>
      <c r="C25" s="110"/>
      <c r="D25" s="31">
        <v>2019</v>
      </c>
      <c r="E25" s="32">
        <v>11002.85</v>
      </c>
      <c r="F25" s="33">
        <v>8.6</v>
      </c>
      <c r="G25" s="33">
        <v>39885.94</v>
      </c>
      <c r="H25" s="33">
        <v>186763.84</v>
      </c>
      <c r="I25" s="33">
        <f t="shared" si="3"/>
        <v>94624.51</v>
      </c>
      <c r="J25" s="33">
        <v>458191.42</v>
      </c>
      <c r="K25" s="33">
        <f t="shared" si="4"/>
        <v>552815.92999999993</v>
      </c>
      <c r="L25" s="33">
        <f t="shared" si="5"/>
        <v>54738.569999999992</v>
      </c>
      <c r="M25" s="33">
        <f t="shared" si="6"/>
        <v>271427.57999999996</v>
      </c>
      <c r="N25" s="32"/>
      <c r="O25" s="32"/>
      <c r="P25" s="32"/>
      <c r="Q25" s="32"/>
      <c r="R25" s="37"/>
      <c r="S25" s="71"/>
      <c r="T25" s="77"/>
    </row>
    <row r="26" spans="1:20" s="30" customFormat="1" ht="12.95" customHeight="1" x14ac:dyDescent="0.2">
      <c r="A26" s="115"/>
      <c r="B26" s="107"/>
      <c r="C26" s="110"/>
      <c r="D26" s="31">
        <v>2020</v>
      </c>
      <c r="E26" s="32">
        <v>14791.39</v>
      </c>
      <c r="F26" s="33">
        <v>8.6</v>
      </c>
      <c r="G26" s="33">
        <v>64529.81</v>
      </c>
      <c r="H26" s="33">
        <v>282389.26</v>
      </c>
      <c r="I26" s="33">
        <v>98836.36</v>
      </c>
      <c r="J26" s="33">
        <v>498350.92</v>
      </c>
      <c r="K26" s="33">
        <v>864869.61</v>
      </c>
      <c r="L26" s="33">
        <v>62676.14</v>
      </c>
      <c r="M26" s="33">
        <f t="shared" si="6"/>
        <v>215961.65999999997</v>
      </c>
      <c r="N26" s="32"/>
      <c r="O26" s="32"/>
      <c r="P26" s="32"/>
      <c r="Q26" s="34">
        <v>218979.16</v>
      </c>
      <c r="R26" s="37"/>
      <c r="S26" s="71"/>
      <c r="T26" s="77"/>
    </row>
    <row r="27" spans="1:20" s="30" customFormat="1" ht="12.95" customHeight="1" x14ac:dyDescent="0.2">
      <c r="A27" s="115"/>
      <c r="B27" s="107"/>
      <c r="C27" s="110"/>
      <c r="D27" s="31">
        <v>2021</v>
      </c>
      <c r="E27" s="32">
        <v>18809.060000000001</v>
      </c>
      <c r="F27" s="33">
        <v>8.6</v>
      </c>
      <c r="G27" s="33">
        <v>86018.14</v>
      </c>
      <c r="H27" s="33">
        <v>400924.19</v>
      </c>
      <c r="I27" s="33">
        <v>133388.32</v>
      </c>
      <c r="J27" s="33">
        <v>827799.86</v>
      </c>
      <c r="K27" s="33">
        <f t="shared" ref="K27:K32" si="7">I27+J27</f>
        <v>961188.17999999993</v>
      </c>
      <c r="L27" s="33">
        <f t="shared" ref="L27:L32" si="8">I27-G27</f>
        <v>47370.180000000008</v>
      </c>
      <c r="M27" s="33">
        <f t="shared" si="6"/>
        <v>426875.67</v>
      </c>
      <c r="N27" s="32"/>
      <c r="O27" s="32"/>
      <c r="P27" s="32"/>
      <c r="Q27" s="34">
        <v>218979.16</v>
      </c>
      <c r="R27" s="37"/>
      <c r="S27" s="71"/>
      <c r="T27" s="77"/>
    </row>
    <row r="28" spans="1:20" s="30" customFormat="1" ht="12.95" customHeight="1" x14ac:dyDescent="0.2">
      <c r="A28" s="115"/>
      <c r="B28" s="107"/>
      <c r="C28" s="110"/>
      <c r="D28" s="31">
        <v>2022</v>
      </c>
      <c r="E28" s="32">
        <v>22665.15</v>
      </c>
      <c r="F28" s="33">
        <v>8.6</v>
      </c>
      <c r="G28" s="33">
        <v>98934.52</v>
      </c>
      <c r="H28" s="33">
        <v>492474.17</v>
      </c>
      <c r="I28" s="33">
        <v>166550.70000000001</v>
      </c>
      <c r="J28" s="33">
        <v>1194128.4099999999</v>
      </c>
      <c r="K28" s="33">
        <f t="shared" si="7"/>
        <v>1360679.1099999999</v>
      </c>
      <c r="L28" s="33">
        <f t="shared" si="8"/>
        <v>67616.180000000008</v>
      </c>
      <c r="M28" s="33">
        <f t="shared" si="6"/>
        <v>701654.24</v>
      </c>
      <c r="N28" s="32"/>
      <c r="O28" s="32"/>
      <c r="P28" s="32"/>
      <c r="Q28" s="34">
        <v>463803.16</v>
      </c>
      <c r="R28" s="37"/>
      <c r="S28" s="71"/>
      <c r="T28" s="77"/>
    </row>
    <row r="29" spans="1:20" s="30" customFormat="1" ht="13.5" customHeight="1" x14ac:dyDescent="0.2">
      <c r="A29" s="115"/>
      <c r="B29" s="107"/>
      <c r="C29" s="110"/>
      <c r="D29" s="31">
        <v>2023</v>
      </c>
      <c r="E29" s="32">
        <v>26831.72</v>
      </c>
      <c r="F29" s="33">
        <v>8.6</v>
      </c>
      <c r="G29" s="33">
        <v>98934.52</v>
      </c>
      <c r="H29" s="33">
        <v>492474.17</v>
      </c>
      <c r="I29" s="33">
        <v>166550.70000000001</v>
      </c>
      <c r="J29" s="33">
        <v>1194128.4099999999</v>
      </c>
      <c r="K29" s="33">
        <f t="shared" si="7"/>
        <v>1360679.1099999999</v>
      </c>
      <c r="L29" s="33">
        <f t="shared" si="8"/>
        <v>67616.180000000008</v>
      </c>
      <c r="M29" s="33">
        <f t="shared" si="6"/>
        <v>701654.24</v>
      </c>
      <c r="N29" s="32"/>
      <c r="O29" s="32"/>
      <c r="P29" s="32"/>
      <c r="Q29" s="34">
        <v>463803.16</v>
      </c>
      <c r="R29" s="37"/>
      <c r="S29" s="71"/>
      <c r="T29" s="82" t="s">
        <v>35</v>
      </c>
    </row>
    <row r="30" spans="1:20" s="30" customFormat="1" ht="13.5" customHeight="1" x14ac:dyDescent="0.2">
      <c r="A30" s="115"/>
      <c r="B30" s="107"/>
      <c r="C30" s="110"/>
      <c r="D30" s="31">
        <v>2024</v>
      </c>
      <c r="E30" s="32">
        <v>32792.31</v>
      </c>
      <c r="F30" s="33">
        <v>16</v>
      </c>
      <c r="G30" s="33">
        <v>98934.52</v>
      </c>
      <c r="H30" s="33">
        <v>492474.17</v>
      </c>
      <c r="I30" s="33">
        <v>166550.70000000001</v>
      </c>
      <c r="J30" s="33">
        <v>1194128.4099999999</v>
      </c>
      <c r="K30" s="33">
        <f t="shared" si="7"/>
        <v>1360679.1099999999</v>
      </c>
      <c r="L30" s="33">
        <f t="shared" si="8"/>
        <v>67616.180000000008</v>
      </c>
      <c r="M30" s="33">
        <f t="shared" si="6"/>
        <v>701654.24</v>
      </c>
      <c r="N30" s="32"/>
      <c r="O30" s="32"/>
      <c r="P30" s="32"/>
      <c r="Q30" s="34">
        <v>613887.16</v>
      </c>
      <c r="R30" s="37"/>
      <c r="S30" s="71"/>
      <c r="T30" s="77" t="s">
        <v>57</v>
      </c>
    </row>
    <row r="31" spans="1:20" s="9" customFormat="1" ht="13.5" customHeight="1" x14ac:dyDescent="0.2">
      <c r="A31" s="115"/>
      <c r="B31" s="107"/>
      <c r="C31" s="110"/>
      <c r="D31" s="59" t="s">
        <v>42</v>
      </c>
      <c r="E31" s="14">
        <v>33847.550000000003</v>
      </c>
      <c r="F31" s="15">
        <v>16</v>
      </c>
      <c r="G31" s="15">
        <v>98934.52</v>
      </c>
      <c r="H31" s="15">
        <v>492474.17</v>
      </c>
      <c r="I31" s="15">
        <v>166550.70000000001</v>
      </c>
      <c r="J31" s="15">
        <v>1194128.4099999999</v>
      </c>
      <c r="K31" s="15">
        <f t="shared" si="7"/>
        <v>1360679.1099999999</v>
      </c>
      <c r="L31" s="15">
        <f t="shared" si="8"/>
        <v>67616.180000000008</v>
      </c>
      <c r="M31" s="15">
        <f t="shared" si="6"/>
        <v>701654.24</v>
      </c>
      <c r="N31" s="14"/>
      <c r="O31" s="14"/>
      <c r="P31" s="14"/>
      <c r="Q31" s="23">
        <v>613887.16</v>
      </c>
      <c r="R31" s="21"/>
      <c r="S31" s="72"/>
      <c r="T31" s="78"/>
    </row>
    <row r="32" spans="1:20" s="9" customFormat="1" ht="13.5" customHeight="1" x14ac:dyDescent="0.2">
      <c r="A32" s="115"/>
      <c r="B32" s="107"/>
      <c r="C32" s="110"/>
      <c r="D32" s="59" t="s">
        <v>46</v>
      </c>
      <c r="E32" s="14">
        <v>35048.980000000003</v>
      </c>
      <c r="F32" s="15">
        <v>16</v>
      </c>
      <c r="G32" s="15">
        <v>98934.52</v>
      </c>
      <c r="H32" s="15">
        <v>492474.17</v>
      </c>
      <c r="I32" s="15">
        <v>166550.70000000001</v>
      </c>
      <c r="J32" s="15">
        <v>1194128.4099999999</v>
      </c>
      <c r="K32" s="15">
        <f t="shared" si="7"/>
        <v>1360679.1099999999</v>
      </c>
      <c r="L32" s="15">
        <f t="shared" si="8"/>
        <v>67616.180000000008</v>
      </c>
      <c r="M32" s="15">
        <f t="shared" si="6"/>
        <v>701654.24</v>
      </c>
      <c r="N32" s="14"/>
      <c r="O32" s="14"/>
      <c r="P32" s="14"/>
      <c r="Q32" s="34"/>
      <c r="R32" s="21"/>
      <c r="S32" s="72"/>
      <c r="T32" s="78"/>
    </row>
    <row r="33" spans="1:20" s="9" customFormat="1" ht="13.5" customHeight="1" x14ac:dyDescent="0.2">
      <c r="A33" s="115"/>
      <c r="B33" s="107"/>
      <c r="C33" s="110"/>
      <c r="D33" s="59" t="s">
        <v>44</v>
      </c>
      <c r="E33" s="14"/>
      <c r="F33" s="15"/>
      <c r="G33" s="15"/>
      <c r="H33" s="15"/>
      <c r="I33" s="15"/>
      <c r="J33" s="15"/>
      <c r="K33" s="15"/>
      <c r="L33" s="15"/>
      <c r="M33" s="15"/>
      <c r="N33" s="14"/>
      <c r="O33" s="14"/>
      <c r="P33" s="14"/>
      <c r="Q33" s="34"/>
      <c r="R33" s="21"/>
      <c r="S33" s="72"/>
      <c r="T33" s="78"/>
    </row>
    <row r="34" spans="1:20" s="9" customFormat="1" ht="13.5" customHeight="1" x14ac:dyDescent="0.2">
      <c r="A34" s="115"/>
      <c r="B34" s="107"/>
      <c r="C34" s="110"/>
      <c r="D34" s="59" t="s">
        <v>45</v>
      </c>
      <c r="E34" s="18"/>
      <c r="F34" s="19"/>
      <c r="G34" s="19"/>
      <c r="H34" s="19"/>
      <c r="I34" s="19"/>
      <c r="J34" s="19"/>
      <c r="K34" s="19"/>
      <c r="L34" s="19"/>
      <c r="M34" s="19"/>
      <c r="N34" s="18"/>
      <c r="O34" s="18"/>
      <c r="P34" s="18"/>
      <c r="Q34" s="83"/>
      <c r="R34" s="84"/>
      <c r="S34" s="73"/>
      <c r="T34" s="85"/>
    </row>
    <row r="35" spans="1:20" s="9" customFormat="1" ht="13.5" customHeight="1" x14ac:dyDescent="0.2">
      <c r="A35" s="115"/>
      <c r="B35" s="107"/>
      <c r="C35" s="110"/>
      <c r="D35" s="60"/>
      <c r="E35" s="18"/>
      <c r="F35" s="19"/>
      <c r="G35" s="19"/>
      <c r="H35" s="19"/>
      <c r="I35" s="19"/>
      <c r="J35" s="19"/>
      <c r="K35" s="19"/>
      <c r="L35" s="19"/>
      <c r="M35" s="19"/>
      <c r="N35" s="18"/>
      <c r="O35" s="18"/>
      <c r="P35" s="18"/>
      <c r="Q35" s="83"/>
      <c r="R35" s="84"/>
      <c r="S35" s="73"/>
      <c r="T35" s="85"/>
    </row>
    <row r="36" spans="1:20" s="9" customFormat="1" ht="13.5" customHeight="1" x14ac:dyDescent="0.2">
      <c r="A36" s="115"/>
      <c r="B36" s="107"/>
      <c r="C36" s="110"/>
      <c r="D36" s="60"/>
      <c r="E36" s="18"/>
      <c r="F36" s="19"/>
      <c r="G36" s="19"/>
      <c r="H36" s="19"/>
      <c r="I36" s="19"/>
      <c r="J36" s="19"/>
      <c r="K36" s="19"/>
      <c r="L36" s="19"/>
      <c r="M36" s="19"/>
      <c r="N36" s="18"/>
      <c r="O36" s="18"/>
      <c r="P36" s="18"/>
      <c r="Q36" s="83"/>
      <c r="R36" s="84"/>
      <c r="S36" s="73"/>
      <c r="T36" s="85"/>
    </row>
    <row r="37" spans="1:20" s="9" customFormat="1" ht="13.5" customHeight="1" thickBot="1" x14ac:dyDescent="0.25">
      <c r="A37" s="116"/>
      <c r="B37" s="108"/>
      <c r="C37" s="111"/>
      <c r="D37" s="53"/>
      <c r="E37" s="18"/>
      <c r="F37" s="19"/>
      <c r="G37" s="19"/>
      <c r="H37" s="19"/>
      <c r="I37" s="19"/>
      <c r="J37" s="19"/>
      <c r="K37" s="19"/>
      <c r="L37" s="19"/>
      <c r="M37" s="19"/>
      <c r="N37" s="18"/>
      <c r="O37" s="18"/>
      <c r="P37" s="18"/>
      <c r="Q37" s="83"/>
      <c r="R37" s="84"/>
      <c r="S37" s="73"/>
      <c r="T37" s="85"/>
    </row>
    <row r="38" spans="1:20" s="30" customFormat="1" ht="12.95" customHeight="1" x14ac:dyDescent="0.2">
      <c r="A38" s="114">
        <v>3</v>
      </c>
      <c r="B38" s="106" t="s">
        <v>22</v>
      </c>
      <c r="C38" s="138" t="s">
        <v>23</v>
      </c>
      <c r="D38" s="86">
        <v>2015</v>
      </c>
      <c r="E38" s="26">
        <v>3316.74</v>
      </c>
      <c r="F38" s="27">
        <v>8.6</v>
      </c>
      <c r="G38" s="27">
        <v>0</v>
      </c>
      <c r="H38" s="27">
        <v>0</v>
      </c>
      <c r="I38" s="27">
        <f>E38*F38</f>
        <v>28523.963999999996</v>
      </c>
      <c r="J38" s="27">
        <v>92868.72</v>
      </c>
      <c r="K38" s="27">
        <f t="shared" si="4"/>
        <v>121392.68399999999</v>
      </c>
      <c r="L38" s="27">
        <f t="shared" si="5"/>
        <v>28523.963999999996</v>
      </c>
      <c r="M38" s="27">
        <f t="shared" si="6"/>
        <v>92868.72</v>
      </c>
      <c r="N38" s="39"/>
      <c r="O38" s="39"/>
      <c r="P38" s="39"/>
      <c r="Q38" s="39"/>
      <c r="R38" s="65"/>
      <c r="S38" s="65"/>
      <c r="T38" s="36"/>
    </row>
    <row r="39" spans="1:20" s="30" customFormat="1" ht="12.95" customHeight="1" x14ac:dyDescent="0.2">
      <c r="A39" s="115"/>
      <c r="B39" s="107"/>
      <c r="C39" s="139"/>
      <c r="D39" s="87">
        <v>2016</v>
      </c>
      <c r="E39" s="32">
        <v>34982.76</v>
      </c>
      <c r="F39" s="33">
        <v>8.6</v>
      </c>
      <c r="G39" s="33">
        <v>235940.49</v>
      </c>
      <c r="H39" s="33">
        <v>961123.91999999993</v>
      </c>
      <c r="I39" s="33">
        <f t="shared" ref="I39:I42" si="9">E39*F39</f>
        <v>300851.73600000003</v>
      </c>
      <c r="J39" s="33">
        <v>1232845.44</v>
      </c>
      <c r="K39" s="33">
        <f t="shared" si="4"/>
        <v>1533697.176</v>
      </c>
      <c r="L39" s="33">
        <f t="shared" si="5"/>
        <v>64911.246000000043</v>
      </c>
      <c r="M39" s="33">
        <f t="shared" si="6"/>
        <v>271721.52</v>
      </c>
      <c r="N39" s="41"/>
      <c r="O39" s="41"/>
      <c r="P39" s="34"/>
      <c r="Q39" s="34">
        <v>1901425.2</v>
      </c>
      <c r="R39" s="37"/>
      <c r="S39" s="37"/>
      <c r="T39" s="38"/>
    </row>
    <row r="40" spans="1:20" s="30" customFormat="1" ht="12.95" customHeight="1" x14ac:dyDescent="0.2">
      <c r="A40" s="115"/>
      <c r="B40" s="107"/>
      <c r="C40" s="139"/>
      <c r="D40" s="87">
        <v>2017</v>
      </c>
      <c r="E40" s="32">
        <v>68561.37</v>
      </c>
      <c r="F40" s="33">
        <v>8.6</v>
      </c>
      <c r="G40" s="33">
        <v>532178.35</v>
      </c>
      <c r="H40" s="33">
        <v>2301182.2400000002</v>
      </c>
      <c r="I40" s="33">
        <f t="shared" si="9"/>
        <v>589627.78199999989</v>
      </c>
      <c r="J40" s="33">
        <v>2575989.84</v>
      </c>
      <c r="K40" s="33">
        <f t="shared" si="4"/>
        <v>3165617.6219999995</v>
      </c>
      <c r="L40" s="33">
        <f t="shared" si="5"/>
        <v>57449.431999999913</v>
      </c>
      <c r="M40" s="33">
        <f t="shared" si="6"/>
        <v>274807.59999999963</v>
      </c>
      <c r="N40" s="41"/>
      <c r="O40" s="41"/>
      <c r="P40" s="34"/>
      <c r="Q40" s="34">
        <v>2708615.2</v>
      </c>
      <c r="R40" s="37"/>
      <c r="S40" s="37"/>
      <c r="T40" s="38"/>
    </row>
    <row r="41" spans="1:20" s="30" customFormat="1" ht="12.95" customHeight="1" x14ac:dyDescent="0.2">
      <c r="A41" s="115"/>
      <c r="B41" s="107"/>
      <c r="C41" s="139"/>
      <c r="D41" s="87">
        <v>2018</v>
      </c>
      <c r="E41" s="32">
        <v>103123.57</v>
      </c>
      <c r="F41" s="33">
        <v>8.6</v>
      </c>
      <c r="G41" s="33">
        <v>855595.16</v>
      </c>
      <c r="H41" s="33">
        <v>3960050.84</v>
      </c>
      <c r="I41" s="33">
        <f t="shared" si="9"/>
        <v>886862.70200000005</v>
      </c>
      <c r="J41" s="33">
        <v>4131288.84</v>
      </c>
      <c r="K41" s="33">
        <f t="shared" si="4"/>
        <v>5018151.5419999994</v>
      </c>
      <c r="L41" s="33">
        <f t="shared" si="5"/>
        <v>31267.542000000016</v>
      </c>
      <c r="M41" s="33">
        <f t="shared" si="6"/>
        <v>171238</v>
      </c>
      <c r="N41" s="41"/>
      <c r="O41" s="41"/>
      <c r="P41" s="34"/>
      <c r="Q41" s="34">
        <v>3095424.33</v>
      </c>
      <c r="R41" s="37"/>
      <c r="S41" s="37"/>
      <c r="T41" s="38"/>
    </row>
    <row r="42" spans="1:20" s="30" customFormat="1" ht="12.95" customHeight="1" x14ac:dyDescent="0.2">
      <c r="A42" s="115"/>
      <c r="B42" s="107"/>
      <c r="C42" s="139"/>
      <c r="D42" s="87">
        <v>2019</v>
      </c>
      <c r="E42" s="32">
        <v>126421.59</v>
      </c>
      <c r="F42" s="33">
        <v>8.6</v>
      </c>
      <c r="G42" s="33">
        <v>955465.49</v>
      </c>
      <c r="H42" s="33">
        <v>4482628.1900000004</v>
      </c>
      <c r="I42" s="33">
        <f t="shared" si="9"/>
        <v>1087225.6739999999</v>
      </c>
      <c r="J42" s="33">
        <v>5459275.9800000004</v>
      </c>
      <c r="K42" s="33">
        <f t="shared" si="4"/>
        <v>6546501.6540000001</v>
      </c>
      <c r="L42" s="33">
        <f t="shared" si="5"/>
        <v>131760.18399999989</v>
      </c>
      <c r="M42" s="33">
        <f t="shared" si="6"/>
        <v>976647.79</v>
      </c>
      <c r="N42" s="41"/>
      <c r="O42" s="32"/>
      <c r="P42" s="50">
        <v>741474.46</v>
      </c>
      <c r="Q42" s="34">
        <v>4152016.61</v>
      </c>
      <c r="R42" s="37"/>
      <c r="S42" s="37"/>
      <c r="T42" s="38"/>
    </row>
    <row r="43" spans="1:20" s="30" customFormat="1" ht="12.95" customHeight="1" x14ac:dyDescent="0.2">
      <c r="A43" s="115"/>
      <c r="B43" s="107"/>
      <c r="C43" s="139"/>
      <c r="D43" s="87">
        <v>2020</v>
      </c>
      <c r="E43" s="32">
        <v>140210.85</v>
      </c>
      <c r="F43" s="33">
        <v>8.6</v>
      </c>
      <c r="G43" s="33">
        <v>984534.34</v>
      </c>
      <c r="H43" s="33">
        <v>4710395.8099999996</v>
      </c>
      <c r="I43" s="33">
        <v>1095105.33</v>
      </c>
      <c r="J43" s="33">
        <v>5546318.7800000003</v>
      </c>
      <c r="K43" s="33">
        <f t="shared" si="4"/>
        <v>6641424.1100000003</v>
      </c>
      <c r="L43" s="33">
        <f t="shared" si="5"/>
        <v>110570.99000000011</v>
      </c>
      <c r="M43" s="33">
        <f t="shared" si="6"/>
        <v>835922.97000000067</v>
      </c>
      <c r="N43" s="41"/>
      <c r="O43" s="32"/>
      <c r="P43" s="50">
        <v>418286.93</v>
      </c>
      <c r="Q43" s="34">
        <v>6580767.1799999997</v>
      </c>
      <c r="R43" s="37"/>
      <c r="S43" s="37"/>
      <c r="T43" s="38"/>
    </row>
    <row r="44" spans="1:20" s="30" customFormat="1" ht="12.95" customHeight="1" x14ac:dyDescent="0.2">
      <c r="A44" s="115"/>
      <c r="B44" s="107"/>
      <c r="C44" s="139"/>
      <c r="D44" s="87">
        <v>2021</v>
      </c>
      <c r="E44" s="32">
        <v>159625.87</v>
      </c>
      <c r="F44" s="33">
        <v>8.6</v>
      </c>
      <c r="G44" s="33">
        <v>1285850.81</v>
      </c>
      <c r="H44" s="33">
        <v>6513737.9299999997</v>
      </c>
      <c r="I44" s="33">
        <v>1262074.51</v>
      </c>
      <c r="J44" s="33">
        <v>7138350.4199999999</v>
      </c>
      <c r="K44" s="33">
        <f t="shared" si="4"/>
        <v>8400424.9299999997</v>
      </c>
      <c r="L44" s="33">
        <f t="shared" si="5"/>
        <v>-23776.300000000047</v>
      </c>
      <c r="M44" s="33">
        <f t="shared" si="6"/>
        <v>624612.49000000022</v>
      </c>
      <c r="N44" s="41"/>
      <c r="O44" s="32"/>
      <c r="P44" s="34">
        <v>1184917.76</v>
      </c>
      <c r="Q44" s="34">
        <v>6699283.2800000003</v>
      </c>
      <c r="R44" s="37"/>
      <c r="S44" s="37"/>
      <c r="T44" s="38"/>
    </row>
    <row r="45" spans="1:20" s="30" customFormat="1" ht="12.95" customHeight="1" x14ac:dyDescent="0.2">
      <c r="A45" s="115"/>
      <c r="B45" s="107"/>
      <c r="C45" s="139"/>
      <c r="D45" s="87">
        <v>2022</v>
      </c>
      <c r="E45" s="32">
        <v>180805.83</v>
      </c>
      <c r="F45" s="33">
        <v>8.6</v>
      </c>
      <c r="G45" s="33">
        <v>1467391.81</v>
      </c>
      <c r="H45" s="33">
        <v>7512305.7999999998</v>
      </c>
      <c r="I45" s="33">
        <v>1444222.16</v>
      </c>
      <c r="J45" s="33">
        <v>9150446.6199999992</v>
      </c>
      <c r="K45" s="33">
        <f t="shared" si="4"/>
        <v>10594668.779999999</v>
      </c>
      <c r="L45" s="33">
        <f t="shared" si="5"/>
        <v>-23169.65000000014</v>
      </c>
      <c r="M45" s="33">
        <f t="shared" si="6"/>
        <v>1638140.8199999994</v>
      </c>
      <c r="N45" s="41"/>
      <c r="O45" s="32"/>
      <c r="P45" s="34">
        <v>1184917.76</v>
      </c>
      <c r="Q45" s="34">
        <v>8857042.3599999994</v>
      </c>
      <c r="R45" s="37"/>
      <c r="S45" s="37"/>
      <c r="T45" s="38"/>
    </row>
    <row r="46" spans="1:20" s="30" customFormat="1" ht="12.95" customHeight="1" x14ac:dyDescent="0.2">
      <c r="A46" s="115"/>
      <c r="B46" s="107"/>
      <c r="C46" s="139"/>
      <c r="D46" s="87">
        <v>2023</v>
      </c>
      <c r="E46" s="32">
        <v>210922.57</v>
      </c>
      <c r="F46" s="33">
        <v>8.6</v>
      </c>
      <c r="G46" s="33">
        <v>1743956.99</v>
      </c>
      <c r="H46" s="33">
        <v>10841909.869999999</v>
      </c>
      <c r="I46" s="33">
        <v>1703226.16</v>
      </c>
      <c r="J46" s="33">
        <v>10580991.77</v>
      </c>
      <c r="K46" s="33">
        <f t="shared" si="4"/>
        <v>12284217.93</v>
      </c>
      <c r="L46" s="33">
        <f t="shared" si="5"/>
        <v>-40730.830000000075</v>
      </c>
      <c r="M46" s="33">
        <f t="shared" si="6"/>
        <v>-260918.09999999963</v>
      </c>
      <c r="N46" s="41"/>
      <c r="O46" s="41"/>
      <c r="P46" s="56">
        <v>1205228.96</v>
      </c>
      <c r="Q46" s="34">
        <v>11506509.91</v>
      </c>
      <c r="R46" s="37"/>
      <c r="S46" s="37"/>
      <c r="T46" s="38"/>
    </row>
    <row r="47" spans="1:20" s="30" customFormat="1" ht="12.95" customHeight="1" x14ac:dyDescent="0.2">
      <c r="A47" s="115"/>
      <c r="B47" s="107"/>
      <c r="C47" s="139"/>
      <c r="D47" s="31">
        <v>2024</v>
      </c>
      <c r="E47" s="32">
        <v>236007.49</v>
      </c>
      <c r="F47" s="33">
        <v>16</v>
      </c>
      <c r="G47" s="33">
        <v>2136086.27</v>
      </c>
      <c r="H47" s="33">
        <v>13167367.369999999</v>
      </c>
      <c r="I47" s="33">
        <v>2104584.85</v>
      </c>
      <c r="J47" s="33">
        <v>12964059.17</v>
      </c>
      <c r="K47" s="33">
        <f t="shared" si="4"/>
        <v>15068644.02</v>
      </c>
      <c r="L47" s="33">
        <f t="shared" si="5"/>
        <v>-31501.419999999925</v>
      </c>
      <c r="M47" s="33">
        <f t="shared" si="6"/>
        <v>-203308.19999999925</v>
      </c>
      <c r="N47" s="41"/>
      <c r="O47" s="41"/>
      <c r="P47" s="56">
        <v>1205228.96</v>
      </c>
      <c r="Q47" s="34">
        <v>12657308.710000001</v>
      </c>
      <c r="R47" s="37"/>
      <c r="S47" s="37"/>
      <c r="T47" s="38"/>
    </row>
    <row r="48" spans="1:20" s="9" customFormat="1" ht="12.95" customHeight="1" x14ac:dyDescent="0.2">
      <c r="A48" s="115"/>
      <c r="B48" s="107"/>
      <c r="C48" s="139"/>
      <c r="D48" s="59" t="s">
        <v>42</v>
      </c>
      <c r="E48" s="14">
        <v>238295.53</v>
      </c>
      <c r="F48" s="15">
        <v>16</v>
      </c>
      <c r="G48" s="15">
        <v>2175218.4300000002</v>
      </c>
      <c r="H48" s="15">
        <v>13399714.57</v>
      </c>
      <c r="I48" s="15">
        <v>2141193.4900000002</v>
      </c>
      <c r="J48" s="15">
        <v>13181422.970000001</v>
      </c>
      <c r="K48" s="15">
        <f t="shared" si="4"/>
        <v>15322616.460000001</v>
      </c>
      <c r="L48" s="15">
        <f t="shared" si="5"/>
        <v>-34024.939999999944</v>
      </c>
      <c r="M48" s="15">
        <f t="shared" si="6"/>
        <v>-218291.59999999963</v>
      </c>
      <c r="N48" s="17"/>
      <c r="O48" s="17"/>
      <c r="P48" s="57">
        <v>1205228.96</v>
      </c>
      <c r="Q48" s="23">
        <v>13569308.710000001</v>
      </c>
      <c r="R48" s="21"/>
      <c r="S48" s="21"/>
      <c r="T48" s="22"/>
    </row>
    <row r="49" spans="1:21" s="9" customFormat="1" ht="12.95" customHeight="1" x14ac:dyDescent="0.2">
      <c r="A49" s="115"/>
      <c r="B49" s="107"/>
      <c r="C49" s="139"/>
      <c r="D49" s="59" t="s">
        <v>46</v>
      </c>
      <c r="E49" s="14">
        <v>245014.79</v>
      </c>
      <c r="F49" s="15">
        <v>16</v>
      </c>
      <c r="G49" s="15">
        <v>2245281.15</v>
      </c>
      <c r="H49" s="15">
        <v>13815711.970000001</v>
      </c>
      <c r="I49" s="15">
        <v>2248701.65</v>
      </c>
      <c r="J49" s="15">
        <v>13819752.67</v>
      </c>
      <c r="K49" s="15">
        <f t="shared" si="4"/>
        <v>16068454.32</v>
      </c>
      <c r="L49" s="15">
        <f t="shared" si="5"/>
        <v>3420.5</v>
      </c>
      <c r="M49" s="15">
        <f t="shared" si="6"/>
        <v>4040.6999999992549</v>
      </c>
      <c r="N49" s="17"/>
      <c r="O49" s="17"/>
      <c r="P49" s="57">
        <v>1205228.96</v>
      </c>
      <c r="Q49" s="23">
        <v>13569308.710000001</v>
      </c>
      <c r="R49" s="21"/>
      <c r="S49" s="21"/>
      <c r="T49" s="22"/>
    </row>
    <row r="50" spans="1:21" s="9" customFormat="1" ht="12.95" customHeight="1" x14ac:dyDescent="0.2">
      <c r="A50" s="115"/>
      <c r="B50" s="107"/>
      <c r="C50" s="139"/>
      <c r="D50" s="59" t="s">
        <v>44</v>
      </c>
      <c r="E50" s="14"/>
      <c r="F50" s="15"/>
      <c r="G50" s="15"/>
      <c r="H50" s="15"/>
      <c r="I50" s="15"/>
      <c r="J50" s="15"/>
      <c r="K50" s="15"/>
      <c r="L50" s="15"/>
      <c r="M50" s="15"/>
      <c r="N50" s="17"/>
      <c r="O50" s="17"/>
      <c r="P50" s="57"/>
      <c r="Q50" s="23"/>
      <c r="R50" s="21"/>
      <c r="S50" s="21"/>
      <c r="T50" s="22"/>
    </row>
    <row r="51" spans="1:21" s="9" customFormat="1" ht="12.95" customHeight="1" x14ac:dyDescent="0.2">
      <c r="A51" s="88"/>
      <c r="B51" s="107"/>
      <c r="C51" s="139"/>
      <c r="D51" s="59" t="s">
        <v>45</v>
      </c>
      <c r="E51" s="18"/>
      <c r="F51" s="19"/>
      <c r="G51" s="19"/>
      <c r="H51" s="19"/>
      <c r="I51" s="19"/>
      <c r="J51" s="19"/>
      <c r="K51" s="19"/>
      <c r="L51" s="19"/>
      <c r="M51" s="19"/>
      <c r="N51" s="24"/>
      <c r="O51" s="24"/>
      <c r="P51" s="63"/>
      <c r="Q51" s="62"/>
      <c r="R51" s="84"/>
      <c r="S51" s="84"/>
      <c r="T51" s="89"/>
    </row>
    <row r="52" spans="1:21" s="9" customFormat="1" ht="12.95" customHeight="1" thickBot="1" x14ac:dyDescent="0.25">
      <c r="A52" s="54"/>
      <c r="B52" s="107"/>
      <c r="C52" s="139"/>
      <c r="D52" s="58"/>
      <c r="E52" s="18"/>
      <c r="F52" s="19"/>
      <c r="G52" s="19"/>
      <c r="H52" s="19"/>
      <c r="I52" s="19"/>
      <c r="J52" s="19"/>
      <c r="K52" s="19"/>
      <c r="L52" s="19"/>
      <c r="M52" s="19"/>
      <c r="N52" s="24"/>
      <c r="O52" s="24"/>
      <c r="P52" s="63"/>
      <c r="Q52" s="62"/>
      <c r="R52" s="84"/>
      <c r="S52" s="84"/>
      <c r="T52" s="89"/>
    </row>
    <row r="53" spans="1:21" s="30" customFormat="1" ht="12.95" customHeight="1" x14ac:dyDescent="0.2">
      <c r="A53" s="114">
        <v>4</v>
      </c>
      <c r="B53" s="106" t="s">
        <v>22</v>
      </c>
      <c r="C53" s="109" t="s">
        <v>24</v>
      </c>
      <c r="D53" s="25">
        <v>2015</v>
      </c>
      <c r="E53" s="39">
        <v>2563.7399999999998</v>
      </c>
      <c r="F53" s="27">
        <v>8.6</v>
      </c>
      <c r="G53" s="27">
        <v>5366.74</v>
      </c>
      <c r="H53" s="27">
        <v>17473.12</v>
      </c>
      <c r="I53" s="27">
        <f>E53*F53</f>
        <v>22048.163999999997</v>
      </c>
      <c r="J53" s="27">
        <v>71784.72</v>
      </c>
      <c r="K53" s="27">
        <f>I53+J53+S53</f>
        <v>99061.883999999991</v>
      </c>
      <c r="L53" s="27">
        <f t="shared" si="5"/>
        <v>16681.423999999999</v>
      </c>
      <c r="M53" s="27">
        <f>J53+S53-H53</f>
        <v>59540.600000000006</v>
      </c>
      <c r="N53" s="39"/>
      <c r="O53" s="39"/>
      <c r="P53" s="39"/>
      <c r="Q53" s="39"/>
      <c r="R53" s="29">
        <v>1245</v>
      </c>
      <c r="S53" s="65">
        <v>5229</v>
      </c>
      <c r="T53" s="90"/>
      <c r="U53" s="44"/>
    </row>
    <row r="54" spans="1:21" s="30" customFormat="1" ht="12.95" customHeight="1" x14ac:dyDescent="0.2">
      <c r="A54" s="115"/>
      <c r="B54" s="107"/>
      <c r="C54" s="110"/>
      <c r="D54" s="31">
        <v>2016</v>
      </c>
      <c r="E54" s="41">
        <v>15162.96</v>
      </c>
      <c r="F54" s="33">
        <v>8.6</v>
      </c>
      <c r="G54" s="33">
        <v>107523.57</v>
      </c>
      <c r="H54" s="33">
        <v>429588.72</v>
      </c>
      <c r="I54" s="33">
        <f>E54*F54</f>
        <v>130401.45599999999</v>
      </c>
      <c r="J54" s="33">
        <v>525356.64</v>
      </c>
      <c r="K54" s="33">
        <f t="shared" ref="K54:K58" si="10">I54+J54+S54</f>
        <v>684196.29599999997</v>
      </c>
      <c r="L54" s="33">
        <f t="shared" si="5"/>
        <v>22877.885999999984</v>
      </c>
      <c r="M54" s="33">
        <f t="shared" ref="M54:M58" si="11">J54+S54-H54</f>
        <v>124206.12</v>
      </c>
      <c r="N54" s="41"/>
      <c r="O54" s="41"/>
      <c r="P54" s="41"/>
      <c r="Q54" s="41"/>
      <c r="R54" s="35">
        <v>5543</v>
      </c>
      <c r="S54" s="37">
        <v>28438.2</v>
      </c>
      <c r="T54" s="91"/>
      <c r="U54" s="44"/>
    </row>
    <row r="55" spans="1:21" s="30" customFormat="1" ht="12.95" customHeight="1" x14ac:dyDescent="0.2">
      <c r="A55" s="115"/>
      <c r="B55" s="107"/>
      <c r="C55" s="110"/>
      <c r="D55" s="31">
        <v>2017</v>
      </c>
      <c r="E55" s="32">
        <v>26940.6</v>
      </c>
      <c r="F55" s="33">
        <v>8.6</v>
      </c>
      <c r="G55" s="33">
        <v>167433.32999999999</v>
      </c>
      <c r="H55" s="33">
        <v>617405.04</v>
      </c>
      <c r="I55" s="33">
        <f t="shared" ref="I55:I136" si="12">E55*F55</f>
        <v>231689.15999999997</v>
      </c>
      <c r="J55" s="33">
        <v>996462.24</v>
      </c>
      <c r="K55" s="33">
        <f t="shared" si="10"/>
        <v>1228151.3999999999</v>
      </c>
      <c r="L55" s="33">
        <f t="shared" si="5"/>
        <v>64255.829999999987</v>
      </c>
      <c r="M55" s="33">
        <f t="shared" si="11"/>
        <v>379057.19999999995</v>
      </c>
      <c r="N55" s="41"/>
      <c r="O55" s="41"/>
      <c r="P55" s="41"/>
      <c r="Q55" s="41"/>
      <c r="R55" s="35"/>
      <c r="S55" s="37"/>
      <c r="T55" s="91"/>
      <c r="U55" s="44"/>
    </row>
    <row r="56" spans="1:21" s="30" customFormat="1" ht="12.95" customHeight="1" x14ac:dyDescent="0.2">
      <c r="A56" s="115"/>
      <c r="B56" s="107"/>
      <c r="C56" s="110"/>
      <c r="D56" s="31">
        <v>2018</v>
      </c>
      <c r="E56" s="32">
        <v>41112.46</v>
      </c>
      <c r="F56" s="33">
        <v>8.6</v>
      </c>
      <c r="G56" s="33">
        <v>304314.27</v>
      </c>
      <c r="H56" s="33">
        <v>1379202.95</v>
      </c>
      <c r="I56" s="33">
        <f t="shared" si="12"/>
        <v>353567.15599999996</v>
      </c>
      <c r="J56" s="33">
        <v>1634195.94</v>
      </c>
      <c r="K56" s="33">
        <f t="shared" si="10"/>
        <v>2030560.2359999998</v>
      </c>
      <c r="L56" s="33">
        <f t="shared" si="5"/>
        <v>49252.88599999994</v>
      </c>
      <c r="M56" s="33">
        <f t="shared" si="11"/>
        <v>297790.12999999989</v>
      </c>
      <c r="N56" s="41"/>
      <c r="O56" s="41"/>
      <c r="P56" s="41"/>
      <c r="Q56" s="41">
        <v>217800</v>
      </c>
      <c r="R56" s="35">
        <v>7670.25</v>
      </c>
      <c r="S56" s="37">
        <v>42797.14</v>
      </c>
      <c r="T56" s="91"/>
      <c r="U56" s="44"/>
    </row>
    <row r="57" spans="1:21" s="30" customFormat="1" ht="12.95" customHeight="1" x14ac:dyDescent="0.2">
      <c r="A57" s="115"/>
      <c r="B57" s="107"/>
      <c r="C57" s="110"/>
      <c r="D57" s="31">
        <v>2019</v>
      </c>
      <c r="E57" s="32">
        <v>51625.73</v>
      </c>
      <c r="F57" s="33">
        <v>8.6</v>
      </c>
      <c r="G57" s="33">
        <v>403242.66</v>
      </c>
      <c r="H57" s="33">
        <v>1949516.57</v>
      </c>
      <c r="I57" s="33">
        <f t="shared" si="12"/>
        <v>443981.27799999999</v>
      </c>
      <c r="J57" s="33">
        <v>2233452.33</v>
      </c>
      <c r="K57" s="33">
        <f t="shared" si="10"/>
        <v>2728560.588</v>
      </c>
      <c r="L57" s="33">
        <f t="shared" si="5"/>
        <v>40738.618000000017</v>
      </c>
      <c r="M57" s="33">
        <f t="shared" si="11"/>
        <v>335062.74</v>
      </c>
      <c r="N57" s="41"/>
      <c r="O57" s="41"/>
      <c r="P57" s="41"/>
      <c r="Q57" s="41">
        <v>420444</v>
      </c>
      <c r="R57" s="35">
        <v>8644.5</v>
      </c>
      <c r="S57" s="37">
        <v>51126.98</v>
      </c>
      <c r="T57" s="91"/>
      <c r="U57" s="44"/>
    </row>
    <row r="58" spans="1:21" s="30" customFormat="1" ht="12.95" customHeight="1" x14ac:dyDescent="0.2">
      <c r="A58" s="115"/>
      <c r="B58" s="107"/>
      <c r="C58" s="110"/>
      <c r="D58" s="31">
        <v>2020</v>
      </c>
      <c r="E58" s="32">
        <v>61851.11</v>
      </c>
      <c r="F58" s="33">
        <v>8.6</v>
      </c>
      <c r="G58" s="33">
        <v>455313.98</v>
      </c>
      <c r="H58" s="33">
        <v>2165083.21</v>
      </c>
      <c r="I58" s="33">
        <v>453044.47999999998</v>
      </c>
      <c r="J58" s="33">
        <v>2333569.0299999998</v>
      </c>
      <c r="K58" s="33">
        <f t="shared" si="10"/>
        <v>2837740.4899999998</v>
      </c>
      <c r="L58" s="33">
        <f t="shared" si="5"/>
        <v>-2269.5</v>
      </c>
      <c r="M58" s="33">
        <f t="shared" si="11"/>
        <v>219612.79999999981</v>
      </c>
      <c r="N58" s="41"/>
      <c r="O58" s="41"/>
      <c r="P58" s="41"/>
      <c r="Q58" s="41">
        <v>1923182.4</v>
      </c>
      <c r="R58" s="35">
        <v>8644.5</v>
      </c>
      <c r="S58" s="37">
        <v>51126.98</v>
      </c>
      <c r="T58" s="91"/>
      <c r="U58" s="44"/>
    </row>
    <row r="59" spans="1:21" s="30" customFormat="1" ht="12.95" customHeight="1" x14ac:dyDescent="0.2">
      <c r="A59" s="115"/>
      <c r="B59" s="107"/>
      <c r="C59" s="110"/>
      <c r="D59" s="31">
        <v>2021</v>
      </c>
      <c r="E59" s="32">
        <v>73697.149999999994</v>
      </c>
      <c r="F59" s="33">
        <v>8.6</v>
      </c>
      <c r="G59" s="33">
        <v>481690.7</v>
      </c>
      <c r="H59" s="33">
        <v>2406635.19</v>
      </c>
      <c r="I59" s="33">
        <v>554920.42000000004</v>
      </c>
      <c r="J59" s="33">
        <v>3304944.31</v>
      </c>
      <c r="K59" s="33">
        <f>I59+J59+S59</f>
        <v>3910991.71</v>
      </c>
      <c r="L59" s="33">
        <f t="shared" si="5"/>
        <v>73229.72000000003</v>
      </c>
      <c r="M59" s="33">
        <f>J59-H59+S59</f>
        <v>949436.10000000009</v>
      </c>
      <c r="N59" s="41"/>
      <c r="O59" s="41"/>
      <c r="P59" s="34">
        <v>1901</v>
      </c>
      <c r="Q59" s="41">
        <v>2009582.4</v>
      </c>
      <c r="R59" s="35">
        <v>8644.5</v>
      </c>
      <c r="S59" s="37">
        <v>51126.98</v>
      </c>
      <c r="T59" s="91"/>
      <c r="U59" s="44"/>
    </row>
    <row r="60" spans="1:21" s="30" customFormat="1" ht="12.95" customHeight="1" x14ac:dyDescent="0.2">
      <c r="A60" s="115"/>
      <c r="B60" s="107"/>
      <c r="C60" s="110"/>
      <c r="D60" s="31">
        <v>2022</v>
      </c>
      <c r="E60" s="32">
        <v>85816.83</v>
      </c>
      <c r="F60" s="33">
        <v>8.6</v>
      </c>
      <c r="G60" s="33">
        <v>481690.7</v>
      </c>
      <c r="H60" s="33">
        <v>2406635.19</v>
      </c>
      <c r="I60" s="33">
        <v>554920.42000000004</v>
      </c>
      <c r="J60" s="33">
        <v>3304944.31</v>
      </c>
      <c r="K60" s="33">
        <f>I60+J60+S60</f>
        <v>3910991.71</v>
      </c>
      <c r="L60" s="33">
        <f t="shared" si="5"/>
        <v>73229.72000000003</v>
      </c>
      <c r="M60" s="33">
        <f>J60-H60+S60</f>
        <v>949436.10000000009</v>
      </c>
      <c r="N60" s="41"/>
      <c r="O60" s="41"/>
      <c r="P60" s="34">
        <v>152573.76000000001</v>
      </c>
      <c r="Q60" s="41">
        <v>2722083.4</v>
      </c>
      <c r="R60" s="35">
        <v>8644.5</v>
      </c>
      <c r="S60" s="37">
        <v>51126.98</v>
      </c>
      <c r="T60" s="94" t="s">
        <v>36</v>
      </c>
      <c r="U60" s="44"/>
    </row>
    <row r="61" spans="1:21" s="30" customFormat="1" ht="12.95" customHeight="1" x14ac:dyDescent="0.2">
      <c r="A61" s="115"/>
      <c r="B61" s="107"/>
      <c r="C61" s="110"/>
      <c r="D61" s="31">
        <v>2023</v>
      </c>
      <c r="E61" s="41">
        <v>98540.77</v>
      </c>
      <c r="F61" s="33">
        <v>8.6</v>
      </c>
      <c r="G61" s="33">
        <v>481690.7</v>
      </c>
      <c r="H61" s="33">
        <v>2406635.19</v>
      </c>
      <c r="I61" s="33">
        <v>554920.42000000004</v>
      </c>
      <c r="J61" s="33">
        <v>3304944.31</v>
      </c>
      <c r="K61" s="33">
        <v>3910991.71</v>
      </c>
      <c r="L61" s="33">
        <v>73229.72</v>
      </c>
      <c r="M61" s="33">
        <f t="shared" ref="M61:M64" si="13">J61-H61+S61</f>
        <v>949436.10000000009</v>
      </c>
      <c r="N61" s="41"/>
      <c r="O61" s="41"/>
      <c r="P61" s="35">
        <v>152573.76000000001</v>
      </c>
      <c r="Q61" s="35">
        <v>3390310.37</v>
      </c>
      <c r="R61" s="35">
        <v>8644.5</v>
      </c>
      <c r="S61" s="37">
        <v>51126.98</v>
      </c>
      <c r="T61" s="95" t="s">
        <v>37</v>
      </c>
    </row>
    <row r="62" spans="1:21" s="30" customFormat="1" ht="12.95" customHeight="1" x14ac:dyDescent="0.2">
      <c r="A62" s="115"/>
      <c r="B62" s="107"/>
      <c r="C62" s="110"/>
      <c r="D62" s="31">
        <v>2024</v>
      </c>
      <c r="E62" s="41">
        <v>111415.87</v>
      </c>
      <c r="F62" s="33">
        <v>16</v>
      </c>
      <c r="G62" s="33">
        <v>597933.57999999996</v>
      </c>
      <c r="H62" s="33">
        <v>2406635.19</v>
      </c>
      <c r="I62" s="33">
        <v>760001.6</v>
      </c>
      <c r="J62" s="33">
        <v>3304944.31</v>
      </c>
      <c r="K62" s="33">
        <f>I62+J62</f>
        <v>4064945.91</v>
      </c>
      <c r="L62" s="33">
        <f>I62-G62</f>
        <v>162068.02000000002</v>
      </c>
      <c r="M62" s="33">
        <f t="shared" si="13"/>
        <v>949436.10000000009</v>
      </c>
      <c r="N62" s="41"/>
      <c r="O62" s="41"/>
      <c r="P62" s="35">
        <v>152573.76000000001</v>
      </c>
      <c r="Q62" s="35">
        <v>3390310.37</v>
      </c>
      <c r="R62" s="35">
        <v>8644.5</v>
      </c>
      <c r="S62" s="37">
        <v>51126.98</v>
      </c>
      <c r="T62" s="101" t="s">
        <v>47</v>
      </c>
    </row>
    <row r="63" spans="1:21" s="9" customFormat="1" ht="12.95" customHeight="1" x14ac:dyDescent="0.2">
      <c r="A63" s="115"/>
      <c r="B63" s="107"/>
      <c r="C63" s="110"/>
      <c r="D63" s="59" t="s">
        <v>42</v>
      </c>
      <c r="E63" s="17">
        <v>113784.39</v>
      </c>
      <c r="F63" s="15">
        <v>16</v>
      </c>
      <c r="G63" s="15">
        <v>662189.9</v>
      </c>
      <c r="H63" s="15">
        <v>2406635.19</v>
      </c>
      <c r="I63" s="15">
        <v>798818.34</v>
      </c>
      <c r="J63" s="15">
        <v>3304944.31</v>
      </c>
      <c r="K63" s="15">
        <f>I63+J63</f>
        <v>4103762.65</v>
      </c>
      <c r="L63" s="15">
        <f>I63-G63</f>
        <v>136628.43999999994</v>
      </c>
      <c r="M63" s="15">
        <f t="shared" si="13"/>
        <v>949436.10000000009</v>
      </c>
      <c r="N63" s="17"/>
      <c r="O63" s="17"/>
      <c r="P63" s="35">
        <v>152573.76000000001</v>
      </c>
      <c r="Q63" s="35">
        <v>3390310.37</v>
      </c>
      <c r="R63" s="35">
        <v>8644.5</v>
      </c>
      <c r="S63" s="37">
        <v>51126.98</v>
      </c>
      <c r="T63" s="92"/>
    </row>
    <row r="64" spans="1:21" s="9" customFormat="1" ht="12.95" customHeight="1" x14ac:dyDescent="0.2">
      <c r="A64" s="115"/>
      <c r="B64" s="107"/>
      <c r="C64" s="110"/>
      <c r="D64" s="59" t="s">
        <v>46</v>
      </c>
      <c r="E64" s="17">
        <v>117292.69</v>
      </c>
      <c r="F64" s="15">
        <v>16</v>
      </c>
      <c r="G64" s="15">
        <v>727403.34</v>
      </c>
      <c r="H64" s="15">
        <v>2406635.19</v>
      </c>
      <c r="I64" s="15">
        <v>854951.14</v>
      </c>
      <c r="J64" s="15">
        <v>3304944.31</v>
      </c>
      <c r="K64" s="15">
        <f>I64+J64</f>
        <v>4159895.45</v>
      </c>
      <c r="L64" s="15">
        <f>I64-G64</f>
        <v>127547.80000000005</v>
      </c>
      <c r="M64" s="15">
        <f t="shared" si="13"/>
        <v>949436.10000000009</v>
      </c>
      <c r="N64" s="17"/>
      <c r="O64" s="17"/>
      <c r="P64" s="35">
        <v>152573.76000000001</v>
      </c>
      <c r="Q64" s="35">
        <v>3390310.37</v>
      </c>
      <c r="R64" s="35">
        <v>8644.5</v>
      </c>
      <c r="S64" s="37">
        <v>51126.98</v>
      </c>
      <c r="T64" s="92"/>
    </row>
    <row r="65" spans="1:20" s="9" customFormat="1" ht="12.95" customHeight="1" x14ac:dyDescent="0.2">
      <c r="A65" s="115"/>
      <c r="B65" s="107"/>
      <c r="C65" s="110"/>
      <c r="D65" s="59" t="s">
        <v>44</v>
      </c>
      <c r="E65" s="17"/>
      <c r="F65" s="15"/>
      <c r="G65" s="15"/>
      <c r="H65" s="15"/>
      <c r="I65" s="15"/>
      <c r="J65" s="15"/>
      <c r="K65" s="15"/>
      <c r="L65" s="15"/>
      <c r="M65" s="15"/>
      <c r="N65" s="17"/>
      <c r="O65" s="17"/>
      <c r="P65" s="16"/>
      <c r="Q65" s="16"/>
      <c r="R65" s="35"/>
      <c r="S65" s="37"/>
      <c r="T65" s="92"/>
    </row>
    <row r="66" spans="1:20" s="9" customFormat="1" ht="12.95" customHeight="1" x14ac:dyDescent="0.2">
      <c r="A66" s="115"/>
      <c r="B66" s="107"/>
      <c r="C66" s="110"/>
      <c r="D66" s="59" t="s">
        <v>45</v>
      </c>
      <c r="E66" s="24"/>
      <c r="F66" s="19"/>
      <c r="G66" s="19"/>
      <c r="H66" s="19"/>
      <c r="I66" s="19"/>
      <c r="J66" s="19"/>
      <c r="K66" s="19"/>
      <c r="L66" s="19"/>
      <c r="M66" s="19"/>
      <c r="N66" s="24"/>
      <c r="O66" s="24"/>
      <c r="P66" s="20"/>
      <c r="Q66" s="20"/>
      <c r="R66" s="51"/>
      <c r="S66" s="96"/>
      <c r="T66" s="97"/>
    </row>
    <row r="67" spans="1:20" s="9" customFormat="1" ht="12.95" customHeight="1" thickBot="1" x14ac:dyDescent="0.25">
      <c r="A67" s="115"/>
      <c r="B67" s="107"/>
      <c r="C67" s="110"/>
      <c r="D67" s="60"/>
      <c r="E67" s="24"/>
      <c r="F67" s="19"/>
      <c r="G67" s="19"/>
      <c r="H67" s="19"/>
      <c r="I67" s="19"/>
      <c r="J67" s="19"/>
      <c r="K67" s="19"/>
      <c r="L67" s="19"/>
      <c r="M67" s="19"/>
      <c r="N67" s="24"/>
      <c r="O67" s="24"/>
      <c r="P67" s="20"/>
      <c r="Q67" s="20"/>
      <c r="R67" s="51"/>
      <c r="S67" s="96"/>
      <c r="T67" s="97"/>
    </row>
    <row r="68" spans="1:20" s="30" customFormat="1" ht="12.95" customHeight="1" x14ac:dyDescent="0.2">
      <c r="A68" s="114">
        <v>5</v>
      </c>
      <c r="B68" s="106" t="s">
        <v>22</v>
      </c>
      <c r="C68" s="109" t="s">
        <v>25</v>
      </c>
      <c r="D68" s="25">
        <v>2015</v>
      </c>
      <c r="E68" s="26">
        <v>1823.6399999999999</v>
      </c>
      <c r="F68" s="27">
        <v>8.6</v>
      </c>
      <c r="G68" s="27">
        <v>10671.220000000001</v>
      </c>
      <c r="H68" s="27">
        <v>34743.520000000004</v>
      </c>
      <c r="I68" s="27">
        <f t="shared" si="12"/>
        <v>15683.303999999998</v>
      </c>
      <c r="J68" s="27">
        <v>51061.919999999998</v>
      </c>
      <c r="K68" s="27">
        <f t="shared" si="4"/>
        <v>66745.224000000002</v>
      </c>
      <c r="L68" s="27">
        <f t="shared" si="5"/>
        <v>5012.0839999999971</v>
      </c>
      <c r="M68" s="27">
        <f t="shared" si="6"/>
        <v>16318.399999999994</v>
      </c>
      <c r="N68" s="39"/>
      <c r="O68" s="39"/>
      <c r="P68" s="39"/>
      <c r="Q68" s="39"/>
      <c r="R68" s="29"/>
      <c r="S68" s="29"/>
      <c r="T68" s="90"/>
    </row>
    <row r="69" spans="1:20" s="30" customFormat="1" ht="12.95" customHeight="1" x14ac:dyDescent="0.2">
      <c r="A69" s="115"/>
      <c r="B69" s="107"/>
      <c r="C69" s="110"/>
      <c r="D69" s="31">
        <v>2016</v>
      </c>
      <c r="E69" s="32">
        <v>6843.83</v>
      </c>
      <c r="F69" s="33">
        <v>8.6</v>
      </c>
      <c r="G69" s="33">
        <v>55915</v>
      </c>
      <c r="H69" s="33">
        <v>219473.7</v>
      </c>
      <c r="I69" s="33">
        <f t="shared" si="12"/>
        <v>58856.937999999995</v>
      </c>
      <c r="J69" s="33">
        <v>231788.76</v>
      </c>
      <c r="K69" s="33">
        <f t="shared" si="4"/>
        <v>290645.69799999997</v>
      </c>
      <c r="L69" s="33">
        <f t="shared" si="5"/>
        <v>2941.9379999999946</v>
      </c>
      <c r="M69" s="33">
        <f t="shared" si="6"/>
        <v>12315.059999999998</v>
      </c>
      <c r="N69" s="41"/>
      <c r="O69" s="41"/>
      <c r="P69" s="41"/>
      <c r="Q69" s="41"/>
      <c r="R69" s="35"/>
      <c r="S69" s="35"/>
      <c r="T69" s="91"/>
    </row>
    <row r="70" spans="1:20" s="30" customFormat="1" ht="12.95" customHeight="1" x14ac:dyDescent="0.2">
      <c r="A70" s="115"/>
      <c r="B70" s="107"/>
      <c r="C70" s="110"/>
      <c r="D70" s="31">
        <v>2017</v>
      </c>
      <c r="E70" s="32">
        <v>10264.06</v>
      </c>
      <c r="F70" s="33">
        <v>8.6</v>
      </c>
      <c r="G70" s="33">
        <v>85597.46</v>
      </c>
      <c r="H70" s="33">
        <v>356079.74</v>
      </c>
      <c r="I70" s="33">
        <f t="shared" si="12"/>
        <v>88270.915999999997</v>
      </c>
      <c r="J70" s="33">
        <v>368597.96</v>
      </c>
      <c r="K70" s="33">
        <f t="shared" si="4"/>
        <v>456868.87600000005</v>
      </c>
      <c r="L70" s="33">
        <f t="shared" si="5"/>
        <v>2673.455999999991</v>
      </c>
      <c r="M70" s="33">
        <f t="shared" si="6"/>
        <v>12518.22000000003</v>
      </c>
      <c r="N70" s="41"/>
      <c r="O70" s="41"/>
      <c r="P70" s="41"/>
      <c r="Q70" s="41"/>
      <c r="R70" s="35"/>
      <c r="S70" s="35"/>
      <c r="T70" s="91"/>
    </row>
    <row r="71" spans="1:20" s="30" customFormat="1" ht="12.95" customHeight="1" x14ac:dyDescent="0.2">
      <c r="A71" s="115"/>
      <c r="B71" s="107"/>
      <c r="C71" s="110"/>
      <c r="D71" s="31">
        <v>2018</v>
      </c>
      <c r="E71" s="32">
        <v>14620.71</v>
      </c>
      <c r="F71" s="33">
        <v>8.6</v>
      </c>
      <c r="G71" s="33">
        <v>123353.06</v>
      </c>
      <c r="H71" s="33">
        <v>552083.81999999995</v>
      </c>
      <c r="I71" s="33">
        <f t="shared" si="12"/>
        <v>125738.10599999999</v>
      </c>
      <c r="J71" s="33">
        <v>564647.21</v>
      </c>
      <c r="K71" s="33">
        <f t="shared" si="4"/>
        <v>690385.31599999999</v>
      </c>
      <c r="L71" s="33">
        <f t="shared" si="5"/>
        <v>2385.0459999999875</v>
      </c>
      <c r="M71" s="33">
        <f t="shared" si="6"/>
        <v>12563.390000000014</v>
      </c>
      <c r="N71" s="41"/>
      <c r="O71" s="41"/>
      <c r="P71" s="41"/>
      <c r="Q71" s="41"/>
      <c r="R71" s="35"/>
      <c r="S71" s="35"/>
      <c r="T71" s="91"/>
    </row>
    <row r="72" spans="1:20" s="30" customFormat="1" ht="12.95" customHeight="1" x14ac:dyDescent="0.2">
      <c r="A72" s="115"/>
      <c r="B72" s="107"/>
      <c r="C72" s="110"/>
      <c r="D72" s="31">
        <v>2019</v>
      </c>
      <c r="E72" s="32">
        <v>20564.87</v>
      </c>
      <c r="F72" s="33">
        <v>8.6</v>
      </c>
      <c r="G72" s="33">
        <v>172398.45</v>
      </c>
      <c r="H72" s="33">
        <v>873514.96</v>
      </c>
      <c r="I72" s="33">
        <f t="shared" si="12"/>
        <v>176857.88199999998</v>
      </c>
      <c r="J72" s="33">
        <v>903464.33</v>
      </c>
      <c r="K72" s="33">
        <f t="shared" si="4"/>
        <v>1080322.2119999998</v>
      </c>
      <c r="L72" s="33">
        <f t="shared" si="5"/>
        <v>4459.4319999999716</v>
      </c>
      <c r="M72" s="33">
        <f t="shared" si="6"/>
        <v>29949.369999999995</v>
      </c>
      <c r="N72" s="41"/>
      <c r="O72" s="41"/>
      <c r="P72" s="41"/>
      <c r="Q72" s="41"/>
      <c r="R72" s="35"/>
      <c r="S72" s="35"/>
      <c r="T72" s="91"/>
    </row>
    <row r="73" spans="1:20" s="30" customFormat="1" ht="12.95" customHeight="1" x14ac:dyDescent="0.2">
      <c r="A73" s="115"/>
      <c r="B73" s="107"/>
      <c r="C73" s="110"/>
      <c r="D73" s="31">
        <v>2020</v>
      </c>
      <c r="E73" s="32">
        <v>28055.99</v>
      </c>
      <c r="F73" s="33">
        <v>8.6</v>
      </c>
      <c r="G73" s="33">
        <v>231809.11</v>
      </c>
      <c r="H73" s="33">
        <v>1369696.41</v>
      </c>
      <c r="I73" s="33">
        <v>185680.62</v>
      </c>
      <c r="J73" s="33">
        <v>1000924.83</v>
      </c>
      <c r="K73" s="33">
        <f t="shared" si="4"/>
        <v>1186605.45</v>
      </c>
      <c r="L73" s="33">
        <f t="shared" si="5"/>
        <v>-46128.489999999991</v>
      </c>
      <c r="M73" s="33">
        <f t="shared" si="6"/>
        <v>-368771.57999999996</v>
      </c>
      <c r="N73" s="41"/>
      <c r="O73" s="41"/>
      <c r="P73" s="34"/>
      <c r="Q73" s="34">
        <v>361759.06</v>
      </c>
      <c r="R73" s="35"/>
      <c r="S73" s="35"/>
      <c r="T73" s="91"/>
    </row>
    <row r="74" spans="1:20" s="30" customFormat="1" ht="12.95" customHeight="1" x14ac:dyDescent="0.2">
      <c r="A74" s="115"/>
      <c r="B74" s="107"/>
      <c r="C74" s="110"/>
      <c r="D74" s="31">
        <v>2021</v>
      </c>
      <c r="E74" s="32">
        <v>35650.870000000003</v>
      </c>
      <c r="F74" s="33">
        <v>8.6</v>
      </c>
      <c r="G74" s="33">
        <v>292431.44</v>
      </c>
      <c r="H74" s="33">
        <v>1947723.26</v>
      </c>
      <c r="I74" s="33">
        <v>250996.59</v>
      </c>
      <c r="J74" s="33">
        <v>1623704.99</v>
      </c>
      <c r="K74" s="33">
        <f t="shared" si="4"/>
        <v>1874701.58</v>
      </c>
      <c r="L74" s="33">
        <f t="shared" si="5"/>
        <v>-41434.850000000006</v>
      </c>
      <c r="M74" s="33">
        <f t="shared" si="6"/>
        <v>-324018.27</v>
      </c>
      <c r="N74" s="41"/>
      <c r="O74" s="41"/>
      <c r="P74" s="34">
        <v>89981.39</v>
      </c>
      <c r="Q74" s="34">
        <v>903702.51</v>
      </c>
      <c r="R74" s="35"/>
      <c r="S74" s="35"/>
      <c r="T74" s="91"/>
    </row>
    <row r="75" spans="1:20" s="30" customFormat="1" ht="12.95" customHeight="1" x14ac:dyDescent="0.2">
      <c r="A75" s="115"/>
      <c r="B75" s="107"/>
      <c r="C75" s="110"/>
      <c r="D75" s="31">
        <v>2022</v>
      </c>
      <c r="E75" s="32">
        <v>42934.28</v>
      </c>
      <c r="F75" s="33">
        <v>8.6</v>
      </c>
      <c r="G75" s="33">
        <v>301181.68</v>
      </c>
      <c r="H75" s="33">
        <v>2037288.05</v>
      </c>
      <c r="I75" s="33">
        <v>250996.59</v>
      </c>
      <c r="J75" s="33">
        <v>1623704.99</v>
      </c>
      <c r="K75" s="33">
        <f t="shared" si="4"/>
        <v>1874701.58</v>
      </c>
      <c r="L75" s="33">
        <f t="shared" si="5"/>
        <v>-50185.09</v>
      </c>
      <c r="M75" s="33">
        <f t="shared" si="6"/>
        <v>-413583.06000000006</v>
      </c>
      <c r="N75" s="41"/>
      <c r="O75" s="41"/>
      <c r="P75" s="34">
        <v>120166.75</v>
      </c>
      <c r="Q75" s="34">
        <v>1170618.45</v>
      </c>
      <c r="R75" s="35"/>
      <c r="S75" s="35"/>
      <c r="T75" s="98" t="s">
        <v>38</v>
      </c>
    </row>
    <row r="76" spans="1:20" s="30" customFormat="1" ht="12.95" customHeight="1" x14ac:dyDescent="0.2">
      <c r="A76" s="115"/>
      <c r="B76" s="107"/>
      <c r="C76" s="110"/>
      <c r="D76" s="31">
        <v>2023</v>
      </c>
      <c r="E76" s="32">
        <v>50098.8</v>
      </c>
      <c r="F76" s="33">
        <v>8.6</v>
      </c>
      <c r="G76" s="33">
        <v>348053.92</v>
      </c>
      <c r="H76" s="33">
        <v>2555062.7599999998</v>
      </c>
      <c r="I76" s="33">
        <v>312611.46000000002</v>
      </c>
      <c r="J76" s="33">
        <v>2304334.39</v>
      </c>
      <c r="K76" s="33">
        <f>I76+J76</f>
        <v>2616945.85</v>
      </c>
      <c r="L76" s="33">
        <f>I76-G76</f>
        <v>-35442.459999999963</v>
      </c>
      <c r="M76" s="33">
        <f t="shared" si="6"/>
        <v>-250728.36999999965</v>
      </c>
      <c r="N76" s="41"/>
      <c r="O76" s="41"/>
      <c r="P76" s="34">
        <v>120166.75</v>
      </c>
      <c r="Q76" s="34">
        <v>1170618.45</v>
      </c>
      <c r="R76" s="35"/>
      <c r="S76" s="35"/>
      <c r="T76" s="102"/>
    </row>
    <row r="77" spans="1:20" s="9" customFormat="1" ht="12.95" customHeight="1" x14ac:dyDescent="0.2">
      <c r="A77" s="115"/>
      <c r="B77" s="107"/>
      <c r="C77" s="110"/>
      <c r="D77" s="31">
        <v>2024</v>
      </c>
      <c r="E77" s="32">
        <v>57274.28</v>
      </c>
      <c r="F77" s="33">
        <v>16</v>
      </c>
      <c r="G77" s="33">
        <v>363723.32</v>
      </c>
      <c r="H77" s="33">
        <v>2728154.85</v>
      </c>
      <c r="I77" s="33">
        <v>312611.46000000002</v>
      </c>
      <c r="J77" s="33">
        <v>2452144.89</v>
      </c>
      <c r="K77" s="33">
        <f t="shared" ref="K77:K79" si="14">I77+J77</f>
        <v>2764756.35</v>
      </c>
      <c r="L77" s="33">
        <f t="shared" si="5"/>
        <v>-51111.859999999986</v>
      </c>
      <c r="M77" s="33">
        <f t="shared" si="6"/>
        <v>-276009.95999999996</v>
      </c>
      <c r="N77" s="17"/>
      <c r="O77" s="17"/>
      <c r="P77" s="34">
        <v>130478.35</v>
      </c>
      <c r="Q77" s="34">
        <v>1170618.45</v>
      </c>
      <c r="R77" s="16"/>
      <c r="S77" s="16"/>
      <c r="T77" s="102" t="s">
        <v>48</v>
      </c>
    </row>
    <row r="78" spans="1:20" s="9" customFormat="1" ht="12.95" customHeight="1" x14ac:dyDescent="0.2">
      <c r="A78" s="115"/>
      <c r="B78" s="107"/>
      <c r="C78" s="110"/>
      <c r="D78" s="59" t="s">
        <v>42</v>
      </c>
      <c r="E78" s="14">
        <v>58849.47</v>
      </c>
      <c r="F78" s="15">
        <v>16</v>
      </c>
      <c r="G78" s="15">
        <v>363723.32</v>
      </c>
      <c r="H78" s="15">
        <v>2728154.85</v>
      </c>
      <c r="I78" s="15">
        <v>337814.53</v>
      </c>
      <c r="J78" s="15">
        <v>2622401.04</v>
      </c>
      <c r="K78" s="15">
        <f t="shared" si="14"/>
        <v>2960215.5700000003</v>
      </c>
      <c r="L78" s="15">
        <f>I78-G78</f>
        <v>-25908.789999999979</v>
      </c>
      <c r="M78" s="15">
        <f t="shared" si="6"/>
        <v>-105753.81000000006</v>
      </c>
      <c r="N78" s="17"/>
      <c r="O78" s="17"/>
      <c r="P78" s="23">
        <v>130478.35</v>
      </c>
      <c r="Q78" s="57">
        <v>1400418.51</v>
      </c>
      <c r="R78" s="16"/>
      <c r="S78" s="16"/>
      <c r="T78" s="92"/>
    </row>
    <row r="79" spans="1:20" s="9" customFormat="1" ht="12.95" customHeight="1" x14ac:dyDescent="0.2">
      <c r="A79" s="115"/>
      <c r="B79" s="107"/>
      <c r="C79" s="110"/>
      <c r="D79" s="59" t="s">
        <v>46</v>
      </c>
      <c r="E79" s="14">
        <v>60695.33</v>
      </c>
      <c r="F79" s="15">
        <v>16</v>
      </c>
      <c r="G79" s="15">
        <v>363723.32</v>
      </c>
      <c r="H79" s="15">
        <v>2728154.85</v>
      </c>
      <c r="I79" s="15">
        <v>367348.29</v>
      </c>
      <c r="J79" s="15">
        <v>2622401.04</v>
      </c>
      <c r="K79" s="15">
        <f t="shared" si="14"/>
        <v>2989749.33</v>
      </c>
      <c r="L79" s="15">
        <f>I79-G79</f>
        <v>3624.9699999999721</v>
      </c>
      <c r="M79" s="15">
        <f t="shared" si="6"/>
        <v>-105753.81000000006</v>
      </c>
      <c r="N79" s="17"/>
      <c r="O79" s="17"/>
      <c r="P79" s="57">
        <v>130478.35</v>
      </c>
      <c r="Q79" s="57">
        <v>1400418.51</v>
      </c>
      <c r="R79" s="16"/>
      <c r="S79" s="16"/>
      <c r="T79" s="92"/>
    </row>
    <row r="80" spans="1:20" s="9" customFormat="1" ht="12.95" customHeight="1" x14ac:dyDescent="0.2">
      <c r="A80" s="115"/>
      <c r="B80" s="107"/>
      <c r="C80" s="110"/>
      <c r="D80" s="59" t="s">
        <v>44</v>
      </c>
      <c r="E80" s="14"/>
      <c r="F80" s="15"/>
      <c r="G80" s="15"/>
      <c r="H80" s="15"/>
      <c r="I80" s="15"/>
      <c r="J80" s="15"/>
      <c r="K80" s="15"/>
      <c r="L80" s="15"/>
      <c r="M80" s="15"/>
      <c r="N80" s="17"/>
      <c r="O80" s="17"/>
      <c r="P80" s="16"/>
      <c r="Q80" s="16"/>
      <c r="R80" s="16"/>
      <c r="S80" s="16"/>
      <c r="T80" s="92"/>
    </row>
    <row r="81" spans="1:20" s="9" customFormat="1" ht="12.95" customHeight="1" x14ac:dyDescent="0.2">
      <c r="A81" s="115"/>
      <c r="B81" s="107"/>
      <c r="C81" s="110"/>
      <c r="D81" s="59" t="s">
        <v>45</v>
      </c>
      <c r="E81" s="18"/>
      <c r="F81" s="19"/>
      <c r="G81" s="19"/>
      <c r="H81" s="19"/>
      <c r="I81" s="19"/>
      <c r="J81" s="19"/>
      <c r="K81" s="19"/>
      <c r="L81" s="19"/>
      <c r="M81" s="19"/>
      <c r="N81" s="24"/>
      <c r="O81" s="24"/>
      <c r="P81" s="20"/>
      <c r="Q81" s="20"/>
      <c r="R81" s="20"/>
      <c r="S81" s="20"/>
      <c r="T81" s="97"/>
    </row>
    <row r="82" spans="1:20" s="9" customFormat="1" ht="12.95" customHeight="1" thickBot="1" x14ac:dyDescent="0.25">
      <c r="A82" s="115"/>
      <c r="B82" s="107"/>
      <c r="C82" s="110"/>
      <c r="D82" s="60"/>
      <c r="E82" s="18"/>
      <c r="F82" s="19"/>
      <c r="G82" s="19"/>
      <c r="H82" s="19"/>
      <c r="I82" s="19"/>
      <c r="J82" s="19"/>
      <c r="K82" s="19"/>
      <c r="L82" s="19"/>
      <c r="M82" s="19"/>
      <c r="N82" s="24"/>
      <c r="O82" s="24"/>
      <c r="P82" s="20"/>
      <c r="Q82" s="20"/>
      <c r="R82" s="20"/>
      <c r="S82" s="20"/>
      <c r="T82" s="97"/>
    </row>
    <row r="83" spans="1:20" s="30" customFormat="1" ht="12.95" customHeight="1" x14ac:dyDescent="0.2">
      <c r="A83" s="114">
        <v>6</v>
      </c>
      <c r="B83" s="106" t="s">
        <v>22</v>
      </c>
      <c r="C83" s="109" t="s">
        <v>26</v>
      </c>
      <c r="D83" s="25">
        <v>2015</v>
      </c>
      <c r="E83" s="26">
        <v>16.18</v>
      </c>
      <c r="F83" s="27">
        <v>8.6</v>
      </c>
      <c r="G83" s="27">
        <v>139.15</v>
      </c>
      <c r="H83" s="27">
        <v>453.04</v>
      </c>
      <c r="I83" s="27">
        <f t="shared" si="12"/>
        <v>139.148</v>
      </c>
      <c r="J83" s="27">
        <v>453.03999999999996</v>
      </c>
      <c r="K83" s="27">
        <f t="shared" si="4"/>
        <v>592.18799999999999</v>
      </c>
      <c r="L83" s="27">
        <f t="shared" si="5"/>
        <v>-2.0000000000095497E-3</v>
      </c>
      <c r="M83" s="27">
        <f t="shared" ref="M83:M94" si="15">J83+S83-H83</f>
        <v>0</v>
      </c>
      <c r="N83" s="39"/>
      <c r="O83" s="39"/>
      <c r="P83" s="39"/>
      <c r="Q83" s="39"/>
      <c r="R83" s="29"/>
      <c r="S83" s="29"/>
      <c r="T83" s="90"/>
    </row>
    <row r="84" spans="1:20" s="30" customFormat="1" ht="12.95" customHeight="1" x14ac:dyDescent="0.2">
      <c r="A84" s="115"/>
      <c r="B84" s="107"/>
      <c r="C84" s="110"/>
      <c r="D84" s="31">
        <v>2016</v>
      </c>
      <c r="E84" s="32">
        <v>5564.51</v>
      </c>
      <c r="F84" s="33">
        <v>8.6</v>
      </c>
      <c r="G84" s="33">
        <v>42855.92</v>
      </c>
      <c r="H84" s="33">
        <v>194405.85</v>
      </c>
      <c r="I84" s="33">
        <f t="shared" si="12"/>
        <v>47854.786</v>
      </c>
      <c r="J84" s="33">
        <v>200192.92</v>
      </c>
      <c r="K84" s="33">
        <f t="shared" ref="K84:K86" si="16">I84+J84+S84</f>
        <v>263186.06599999999</v>
      </c>
      <c r="L84" s="33">
        <f t="shared" si="5"/>
        <v>4998.8660000000018</v>
      </c>
      <c r="M84" s="33">
        <f t="shared" si="15"/>
        <v>20925.430000000022</v>
      </c>
      <c r="N84" s="41"/>
      <c r="O84" s="41"/>
      <c r="P84" s="41"/>
      <c r="Q84" s="41"/>
      <c r="R84" s="37">
        <v>2803.4</v>
      </c>
      <c r="S84" s="37">
        <v>15138.36</v>
      </c>
      <c r="T84" s="91"/>
    </row>
    <row r="85" spans="1:20" s="30" customFormat="1" ht="12.95" customHeight="1" x14ac:dyDescent="0.2">
      <c r="A85" s="115"/>
      <c r="B85" s="107"/>
      <c r="C85" s="110"/>
      <c r="D85" s="31">
        <v>2017</v>
      </c>
      <c r="E85" s="32">
        <v>12995.25</v>
      </c>
      <c r="F85" s="33">
        <v>8.6</v>
      </c>
      <c r="G85" s="33">
        <v>108104.92</v>
      </c>
      <c r="H85" s="33">
        <v>518890.72</v>
      </c>
      <c r="I85" s="33">
        <f t="shared" si="12"/>
        <v>111759.15</v>
      </c>
      <c r="J85" s="33">
        <v>497422.52</v>
      </c>
      <c r="K85" s="33">
        <f t="shared" si="16"/>
        <v>647789.46000000008</v>
      </c>
      <c r="L85" s="33">
        <f t="shared" si="5"/>
        <v>3654.2299999999959</v>
      </c>
      <c r="M85" s="33">
        <f t="shared" si="15"/>
        <v>17139.590000000084</v>
      </c>
      <c r="N85" s="41"/>
      <c r="O85" s="41"/>
      <c r="P85" s="41"/>
      <c r="Q85" s="41"/>
      <c r="R85" s="37">
        <v>6714.97</v>
      </c>
      <c r="S85" s="37">
        <v>38607.79</v>
      </c>
      <c r="T85" s="91"/>
    </row>
    <row r="86" spans="1:20" s="30" customFormat="1" ht="12.95" customHeight="1" x14ac:dyDescent="0.2">
      <c r="A86" s="115"/>
      <c r="B86" s="107"/>
      <c r="C86" s="110"/>
      <c r="D86" s="31">
        <v>2018</v>
      </c>
      <c r="E86" s="32">
        <v>20861.53</v>
      </c>
      <c r="F86" s="33">
        <v>8.6</v>
      </c>
      <c r="G86" s="33">
        <v>174931.46</v>
      </c>
      <c r="H86" s="33">
        <v>899884.32</v>
      </c>
      <c r="I86" s="33">
        <f t="shared" si="12"/>
        <v>179409.158</v>
      </c>
      <c r="J86" s="33">
        <v>851405.12</v>
      </c>
      <c r="K86" s="33">
        <f t="shared" si="16"/>
        <v>1103781.378</v>
      </c>
      <c r="L86" s="33">
        <f t="shared" si="5"/>
        <v>4477.698000000004</v>
      </c>
      <c r="M86" s="33">
        <f t="shared" si="15"/>
        <v>24487.900000000023</v>
      </c>
      <c r="N86" s="41"/>
      <c r="O86" s="41"/>
      <c r="P86" s="41"/>
      <c r="Q86" s="32"/>
      <c r="R86" s="37">
        <v>11805.25</v>
      </c>
      <c r="S86" s="37">
        <v>72967.100000000006</v>
      </c>
      <c r="T86" s="91"/>
    </row>
    <row r="87" spans="1:20" s="30" customFormat="1" ht="12.95" customHeight="1" x14ac:dyDescent="0.2">
      <c r="A87" s="115"/>
      <c r="B87" s="107"/>
      <c r="C87" s="110"/>
      <c r="D87" s="31">
        <v>2019</v>
      </c>
      <c r="E87" s="32">
        <v>28214.38</v>
      </c>
      <c r="F87" s="33">
        <v>8.6</v>
      </c>
      <c r="G87" s="33">
        <v>237311.52</v>
      </c>
      <c r="H87" s="33">
        <v>1347794.38</v>
      </c>
      <c r="I87" s="33">
        <v>242643.67</v>
      </c>
      <c r="J87" s="33">
        <v>1270515.57</v>
      </c>
      <c r="K87" s="33">
        <v>1626422.75</v>
      </c>
      <c r="L87" s="33">
        <f t="shared" si="5"/>
        <v>5332.1500000000233</v>
      </c>
      <c r="M87" s="33">
        <f t="shared" si="15"/>
        <v>35984.700000000186</v>
      </c>
      <c r="N87" s="41"/>
      <c r="O87" s="41"/>
      <c r="P87" s="41"/>
      <c r="Q87" s="34">
        <v>45410</v>
      </c>
      <c r="R87" s="37">
        <v>16518.27</v>
      </c>
      <c r="S87" s="37">
        <v>113263.51</v>
      </c>
      <c r="T87" s="91"/>
    </row>
    <row r="88" spans="1:20" s="30" customFormat="1" ht="12.95" customHeight="1" x14ac:dyDescent="0.2">
      <c r="A88" s="115"/>
      <c r="B88" s="107"/>
      <c r="C88" s="110"/>
      <c r="D88" s="31">
        <v>2020</v>
      </c>
      <c r="E88" s="32">
        <v>36609.300000000003</v>
      </c>
      <c r="F88" s="33">
        <v>8.6</v>
      </c>
      <c r="G88" s="33">
        <v>308701.37</v>
      </c>
      <c r="H88" s="33">
        <v>1946116.4</v>
      </c>
      <c r="I88" s="33">
        <v>252248.15</v>
      </c>
      <c r="J88" s="33">
        <v>1376613.57</v>
      </c>
      <c r="K88" s="33">
        <f t="shared" ref="K88:K94" si="17">I88+J88</f>
        <v>1628861.72</v>
      </c>
      <c r="L88" s="33">
        <f t="shared" si="5"/>
        <v>-56453.22</v>
      </c>
      <c r="M88" s="33">
        <f t="shared" si="15"/>
        <v>-456239.31999999983</v>
      </c>
      <c r="N88" s="41"/>
      <c r="O88" s="41"/>
      <c r="P88" s="41"/>
      <c r="Q88" s="34">
        <v>515336.07</v>
      </c>
      <c r="R88" s="37">
        <v>16518.27</v>
      </c>
      <c r="S88" s="37">
        <v>113263.51</v>
      </c>
      <c r="T88" s="91"/>
    </row>
    <row r="89" spans="1:20" s="30" customFormat="1" ht="12.95" customHeight="1" x14ac:dyDescent="0.2">
      <c r="A89" s="115"/>
      <c r="B89" s="107"/>
      <c r="C89" s="110"/>
      <c r="D89" s="31">
        <v>2021</v>
      </c>
      <c r="E89" s="32">
        <v>45682.25</v>
      </c>
      <c r="F89" s="33">
        <v>8.6</v>
      </c>
      <c r="G89" s="33">
        <v>386797.75</v>
      </c>
      <c r="H89" s="33">
        <v>2681513.42</v>
      </c>
      <c r="I89" s="33">
        <v>330275.52</v>
      </c>
      <c r="J89" s="33">
        <v>2120595.4700000002</v>
      </c>
      <c r="K89" s="33">
        <f t="shared" si="17"/>
        <v>2450870.9900000002</v>
      </c>
      <c r="L89" s="33">
        <f>I89-G89</f>
        <v>-56522.229999999981</v>
      </c>
      <c r="M89" s="33">
        <f t="shared" si="15"/>
        <v>-447654.43999999994</v>
      </c>
      <c r="N89" s="41"/>
      <c r="O89" s="41"/>
      <c r="P89" s="34">
        <v>62591.75</v>
      </c>
      <c r="Q89" s="34">
        <v>1017525.58</v>
      </c>
      <c r="R89" s="37">
        <v>16518.27</v>
      </c>
      <c r="S89" s="37">
        <v>113263.51</v>
      </c>
      <c r="T89" s="91"/>
    </row>
    <row r="90" spans="1:20" s="30" customFormat="1" ht="12.95" customHeight="1" x14ac:dyDescent="0.2">
      <c r="A90" s="115"/>
      <c r="B90" s="107"/>
      <c r="C90" s="110"/>
      <c r="D90" s="31">
        <v>2022</v>
      </c>
      <c r="E90" s="32">
        <v>54357.98</v>
      </c>
      <c r="F90" s="33">
        <v>8.6</v>
      </c>
      <c r="G90" s="33">
        <v>461567.86</v>
      </c>
      <c r="H90" s="33">
        <v>3498287.81</v>
      </c>
      <c r="I90" s="33">
        <v>404886.8</v>
      </c>
      <c r="J90" s="33">
        <v>2944789.82</v>
      </c>
      <c r="K90" s="33">
        <f t="shared" si="17"/>
        <v>3349676.6199999996</v>
      </c>
      <c r="L90" s="33">
        <f>I90-G90</f>
        <v>-56681.06</v>
      </c>
      <c r="M90" s="33">
        <f t="shared" si="15"/>
        <v>-440234.48000000045</v>
      </c>
      <c r="N90" s="41"/>
      <c r="O90" s="41"/>
      <c r="P90" s="34">
        <v>62591.75</v>
      </c>
      <c r="Q90" s="34">
        <v>1183125.58</v>
      </c>
      <c r="R90" s="37">
        <v>16518.27</v>
      </c>
      <c r="S90" s="37">
        <v>113263.51</v>
      </c>
      <c r="T90" s="91"/>
    </row>
    <row r="91" spans="1:20" s="30" customFormat="1" ht="12.95" customHeight="1" x14ac:dyDescent="0.2">
      <c r="A91" s="115"/>
      <c r="B91" s="107"/>
      <c r="C91" s="110"/>
      <c r="D91" s="31">
        <v>2023</v>
      </c>
      <c r="E91" s="32">
        <v>62992.34</v>
      </c>
      <c r="F91" s="33">
        <v>8.6</v>
      </c>
      <c r="G91" s="33">
        <v>535810.06000000006</v>
      </c>
      <c r="H91" s="33">
        <v>4318404.96</v>
      </c>
      <c r="I91" s="33">
        <v>479142.29</v>
      </c>
      <c r="J91" s="56">
        <v>3765054.02</v>
      </c>
      <c r="K91" s="33">
        <f t="shared" si="17"/>
        <v>4244196.3099999996</v>
      </c>
      <c r="L91" s="15">
        <f t="shared" ref="L91:L94" si="18">I91-G91</f>
        <v>-56667.770000000077</v>
      </c>
      <c r="M91" s="33">
        <f t="shared" si="15"/>
        <v>-440087.43000000017</v>
      </c>
      <c r="N91" s="41"/>
      <c r="O91" s="41"/>
      <c r="P91" s="34">
        <v>419471.35</v>
      </c>
      <c r="Q91" s="34">
        <v>1183125.58</v>
      </c>
      <c r="R91" s="37">
        <v>16518.27</v>
      </c>
      <c r="S91" s="37">
        <v>113263.51</v>
      </c>
      <c r="T91" s="51" t="s">
        <v>49</v>
      </c>
    </row>
    <row r="92" spans="1:20" s="9" customFormat="1" ht="12.95" customHeight="1" x14ac:dyDescent="0.2">
      <c r="A92" s="115"/>
      <c r="B92" s="107"/>
      <c r="C92" s="110"/>
      <c r="D92" s="31">
        <v>2024</v>
      </c>
      <c r="E92" s="32">
        <v>63247.06</v>
      </c>
      <c r="F92" s="33">
        <v>16</v>
      </c>
      <c r="G92" s="33">
        <v>662944.6</v>
      </c>
      <c r="H92" s="33">
        <v>5121654.1900000004</v>
      </c>
      <c r="I92" s="33">
        <v>617536.53</v>
      </c>
      <c r="J92" s="57">
        <v>4586769.82</v>
      </c>
      <c r="K92" s="33">
        <f t="shared" si="17"/>
        <v>5204306.3500000006</v>
      </c>
      <c r="L92" s="15">
        <f t="shared" si="18"/>
        <v>-45408.069999999949</v>
      </c>
      <c r="M92" s="33">
        <f t="shared" si="15"/>
        <v>-421620.86000000034</v>
      </c>
      <c r="N92" s="17"/>
      <c r="O92" s="17"/>
      <c r="P92" s="34">
        <v>419471.35</v>
      </c>
      <c r="Q92" s="34">
        <v>1183125.58</v>
      </c>
      <c r="R92" s="37">
        <v>16518.27</v>
      </c>
      <c r="S92" s="37">
        <v>113263.51</v>
      </c>
      <c r="T92" s="51" t="s">
        <v>50</v>
      </c>
    </row>
    <row r="93" spans="1:20" s="9" customFormat="1" ht="12.95" customHeight="1" x14ac:dyDescent="0.2">
      <c r="A93" s="115"/>
      <c r="B93" s="107"/>
      <c r="C93" s="110"/>
      <c r="D93" s="59" t="s">
        <v>42</v>
      </c>
      <c r="E93" s="14">
        <v>65089.49</v>
      </c>
      <c r="F93" s="15">
        <v>16</v>
      </c>
      <c r="G93" s="15">
        <v>673640.6</v>
      </c>
      <c r="H93" s="15">
        <v>5185161.6900000004</v>
      </c>
      <c r="I93" s="15">
        <v>647015.35</v>
      </c>
      <c r="J93" s="57">
        <v>4761800.29</v>
      </c>
      <c r="K93" s="15">
        <f t="shared" si="17"/>
        <v>5408815.6399999997</v>
      </c>
      <c r="L93" s="15">
        <f t="shared" si="18"/>
        <v>-26625.25</v>
      </c>
      <c r="M93" s="33">
        <f t="shared" si="15"/>
        <v>-310097.8900000006</v>
      </c>
      <c r="N93" s="17"/>
      <c r="O93" s="17"/>
      <c r="P93" s="34">
        <v>480830.35</v>
      </c>
      <c r="Q93" s="34">
        <v>1860928.58</v>
      </c>
      <c r="R93" s="37">
        <v>16518.27</v>
      </c>
      <c r="S93" s="37">
        <v>113263.51</v>
      </c>
      <c r="T93" s="92"/>
    </row>
    <row r="94" spans="1:20" s="9" customFormat="1" ht="12.95" customHeight="1" x14ac:dyDescent="0.2">
      <c r="A94" s="115"/>
      <c r="B94" s="107"/>
      <c r="C94" s="110"/>
      <c r="D94" s="59" t="s">
        <v>46</v>
      </c>
      <c r="E94" s="14">
        <v>67173.960000000006</v>
      </c>
      <c r="F94" s="15">
        <v>16</v>
      </c>
      <c r="G94" s="15">
        <v>673640.6</v>
      </c>
      <c r="H94" s="15">
        <v>5185161.6900000004</v>
      </c>
      <c r="I94" s="15">
        <v>680366.87</v>
      </c>
      <c r="J94" s="57">
        <v>4959824.9400000004</v>
      </c>
      <c r="K94" s="15">
        <f t="shared" si="17"/>
        <v>5640191.8100000005</v>
      </c>
      <c r="L94" s="15">
        <f t="shared" si="18"/>
        <v>6726.2700000000186</v>
      </c>
      <c r="M94" s="33">
        <f t="shared" si="15"/>
        <v>-225336.75</v>
      </c>
      <c r="N94" s="17"/>
      <c r="O94" s="17"/>
      <c r="P94" s="16"/>
      <c r="Q94" s="16"/>
      <c r="R94" s="16"/>
      <c r="S94" s="16"/>
      <c r="T94" s="92"/>
    </row>
    <row r="95" spans="1:20" s="9" customFormat="1" ht="12.95" customHeight="1" x14ac:dyDescent="0.2">
      <c r="A95" s="115"/>
      <c r="B95" s="107"/>
      <c r="C95" s="110"/>
      <c r="D95" s="59" t="s">
        <v>44</v>
      </c>
      <c r="E95" s="14"/>
      <c r="F95" s="15"/>
      <c r="G95" s="15"/>
      <c r="H95" s="15"/>
      <c r="I95" s="15"/>
      <c r="J95" s="57"/>
      <c r="K95" s="15"/>
      <c r="L95" s="15"/>
      <c r="M95" s="15"/>
      <c r="N95" s="17"/>
      <c r="O95" s="17"/>
      <c r="P95" s="16"/>
      <c r="Q95" s="16"/>
      <c r="R95" s="16"/>
      <c r="S95" s="16"/>
      <c r="T95" s="92"/>
    </row>
    <row r="96" spans="1:20" s="9" customFormat="1" ht="12.95" customHeight="1" x14ac:dyDescent="0.2">
      <c r="A96" s="115"/>
      <c r="B96" s="107"/>
      <c r="C96" s="110"/>
      <c r="D96" s="59" t="s">
        <v>45</v>
      </c>
      <c r="E96" s="18"/>
      <c r="F96" s="19"/>
      <c r="G96" s="19"/>
      <c r="H96" s="19"/>
      <c r="I96" s="19"/>
      <c r="J96" s="63"/>
      <c r="K96" s="19"/>
      <c r="L96" s="19"/>
      <c r="M96" s="19"/>
      <c r="N96" s="24"/>
      <c r="O96" s="24"/>
      <c r="P96" s="20"/>
      <c r="Q96" s="20"/>
      <c r="R96" s="20"/>
      <c r="S96" s="20"/>
      <c r="T96" s="97"/>
    </row>
    <row r="97" spans="1:20" s="9" customFormat="1" ht="12.95" customHeight="1" thickBot="1" x14ac:dyDescent="0.25">
      <c r="A97" s="115"/>
      <c r="B97" s="107"/>
      <c r="C97" s="110"/>
      <c r="D97" s="60"/>
      <c r="E97" s="18"/>
      <c r="F97" s="19"/>
      <c r="G97" s="19"/>
      <c r="H97" s="19"/>
      <c r="I97" s="19"/>
      <c r="J97" s="63"/>
      <c r="K97" s="19"/>
      <c r="L97" s="19"/>
      <c r="M97" s="19"/>
      <c r="N97" s="24"/>
      <c r="O97" s="24"/>
      <c r="P97" s="20"/>
      <c r="Q97" s="20"/>
      <c r="R97" s="20"/>
      <c r="S97" s="20"/>
      <c r="T97" s="97"/>
    </row>
    <row r="98" spans="1:20" s="30" customFormat="1" ht="12.95" customHeight="1" x14ac:dyDescent="0.2">
      <c r="A98" s="114">
        <v>7</v>
      </c>
      <c r="B98" s="106" t="s">
        <v>22</v>
      </c>
      <c r="C98" s="109" t="s">
        <v>27</v>
      </c>
      <c r="D98" s="25">
        <v>2015</v>
      </c>
      <c r="E98" s="26">
        <v>102.06</v>
      </c>
      <c r="F98" s="27">
        <v>8.6</v>
      </c>
      <c r="G98" s="27">
        <v>877.71600000000001</v>
      </c>
      <c r="H98" s="27">
        <v>2857.6800000000003</v>
      </c>
      <c r="I98" s="27">
        <f t="shared" si="12"/>
        <v>877.71600000000001</v>
      </c>
      <c r="J98" s="27">
        <v>2857.6800000000003</v>
      </c>
      <c r="K98" s="27">
        <f t="shared" si="4"/>
        <v>3735.3960000000002</v>
      </c>
      <c r="L98" s="27">
        <f t="shared" si="5"/>
        <v>0</v>
      </c>
      <c r="M98" s="27">
        <f t="shared" si="6"/>
        <v>0</v>
      </c>
      <c r="N98" s="39"/>
      <c r="O98" s="39"/>
      <c r="P98" s="39"/>
      <c r="Q98" s="39"/>
      <c r="R98" s="29"/>
      <c r="S98" s="29"/>
      <c r="T98" s="90"/>
    </row>
    <row r="99" spans="1:20" s="30" customFormat="1" ht="12.95" customHeight="1" x14ac:dyDescent="0.2">
      <c r="A99" s="115"/>
      <c r="B99" s="107"/>
      <c r="C99" s="110"/>
      <c r="D99" s="31">
        <v>2016</v>
      </c>
      <c r="E99" s="32">
        <v>3263.68</v>
      </c>
      <c r="F99" s="33">
        <v>8.6</v>
      </c>
      <c r="G99" s="33">
        <v>25708.86</v>
      </c>
      <c r="H99" s="33">
        <v>106801.92</v>
      </c>
      <c r="I99" s="33">
        <f t="shared" si="12"/>
        <v>28067.647999999997</v>
      </c>
      <c r="J99" s="33">
        <v>116676</v>
      </c>
      <c r="K99" s="33">
        <f t="shared" si="4"/>
        <v>144743.64799999999</v>
      </c>
      <c r="L99" s="33">
        <f t="shared" si="5"/>
        <v>2358.7879999999968</v>
      </c>
      <c r="M99" s="33">
        <f t="shared" si="6"/>
        <v>9874.0800000000017</v>
      </c>
      <c r="N99" s="41"/>
      <c r="O99" s="41"/>
      <c r="P99" s="41"/>
      <c r="Q99" s="41"/>
      <c r="R99" s="35"/>
      <c r="S99" s="35"/>
      <c r="T99" s="91"/>
    </row>
    <row r="100" spans="1:20" s="30" customFormat="1" ht="12.95" customHeight="1" x14ac:dyDescent="0.2">
      <c r="A100" s="115"/>
      <c r="B100" s="107"/>
      <c r="C100" s="110"/>
      <c r="D100" s="31">
        <v>2017</v>
      </c>
      <c r="E100" s="32">
        <v>8230.92</v>
      </c>
      <c r="F100" s="33">
        <v>8.6</v>
      </c>
      <c r="G100" s="33">
        <v>68248.070000000007</v>
      </c>
      <c r="H100" s="33">
        <v>303492.40000000002</v>
      </c>
      <c r="I100" s="33">
        <f t="shared" si="12"/>
        <v>70785.911999999997</v>
      </c>
      <c r="J100" s="33">
        <v>315365.59999999998</v>
      </c>
      <c r="K100" s="33">
        <f t="shared" si="4"/>
        <v>386151.51199999999</v>
      </c>
      <c r="L100" s="33">
        <f t="shared" si="5"/>
        <v>2537.8419999999896</v>
      </c>
      <c r="M100" s="33">
        <f t="shared" si="6"/>
        <v>11873.199999999953</v>
      </c>
      <c r="N100" s="41"/>
      <c r="O100" s="41"/>
      <c r="P100" s="41"/>
      <c r="Q100" s="41"/>
      <c r="R100" s="35"/>
      <c r="S100" s="35"/>
      <c r="T100" s="91"/>
    </row>
    <row r="101" spans="1:20" s="30" customFormat="1" ht="12.95" customHeight="1" x14ac:dyDescent="0.2">
      <c r="A101" s="115"/>
      <c r="B101" s="107"/>
      <c r="C101" s="110"/>
      <c r="D101" s="31">
        <v>2018</v>
      </c>
      <c r="E101" s="32">
        <v>14495.06</v>
      </c>
      <c r="F101" s="33">
        <v>8.6</v>
      </c>
      <c r="G101" s="33">
        <v>121504.43</v>
      </c>
      <c r="H101" s="33">
        <v>580683.93000000005</v>
      </c>
      <c r="I101" s="33">
        <f t="shared" si="12"/>
        <v>124657.51599999999</v>
      </c>
      <c r="J101" s="33">
        <v>597251.9</v>
      </c>
      <c r="K101" s="33">
        <f t="shared" si="4"/>
        <v>721909.41599999997</v>
      </c>
      <c r="L101" s="33">
        <f t="shared" si="5"/>
        <v>3153.0859999999957</v>
      </c>
      <c r="M101" s="33">
        <f t="shared" si="6"/>
        <v>16567.969999999972</v>
      </c>
      <c r="N101" s="41"/>
      <c r="O101" s="41"/>
      <c r="P101" s="41"/>
      <c r="Q101" s="41"/>
      <c r="R101" s="35"/>
      <c r="S101" s="35"/>
      <c r="T101" s="91"/>
    </row>
    <row r="102" spans="1:20" s="30" customFormat="1" ht="12.95" customHeight="1" x14ac:dyDescent="0.2">
      <c r="A102" s="115"/>
      <c r="B102" s="107"/>
      <c r="C102" s="110"/>
      <c r="D102" s="31">
        <v>2019</v>
      </c>
      <c r="E102" s="32">
        <v>21091.439999999999</v>
      </c>
      <c r="F102" s="33">
        <v>8.6</v>
      </c>
      <c r="G102" s="33">
        <v>176951.38</v>
      </c>
      <c r="H102" s="33">
        <v>943781.49</v>
      </c>
      <c r="I102" s="33">
        <f t="shared" si="12"/>
        <v>181386.38399999999</v>
      </c>
      <c r="J102" s="33">
        <v>973245.56</v>
      </c>
      <c r="K102" s="33">
        <f t="shared" si="4"/>
        <v>1154631.9440000001</v>
      </c>
      <c r="L102" s="33">
        <v>4435</v>
      </c>
      <c r="M102" s="33">
        <f t="shared" si="6"/>
        <v>29464.070000000065</v>
      </c>
      <c r="N102" s="41"/>
      <c r="O102" s="41"/>
      <c r="P102" s="41"/>
      <c r="Q102" s="41"/>
      <c r="R102" s="35"/>
      <c r="S102" s="35"/>
      <c r="T102" s="91"/>
    </row>
    <row r="103" spans="1:20" s="30" customFormat="1" ht="12.95" customHeight="1" x14ac:dyDescent="0.2">
      <c r="A103" s="115"/>
      <c r="B103" s="107"/>
      <c r="C103" s="110"/>
      <c r="D103" s="31">
        <v>2020</v>
      </c>
      <c r="E103" s="32">
        <v>27900.639999999999</v>
      </c>
      <c r="F103" s="33">
        <v>8.6</v>
      </c>
      <c r="G103" s="33">
        <v>229690.88</v>
      </c>
      <c r="H103" s="33">
        <v>1383581.79</v>
      </c>
      <c r="I103" s="33">
        <v>188943.2</v>
      </c>
      <c r="J103" s="33">
        <v>1056722.06</v>
      </c>
      <c r="K103" s="33">
        <f t="shared" si="4"/>
        <v>1245665.26</v>
      </c>
      <c r="L103" s="33">
        <f>I103-G103</f>
        <v>-40747.679999999993</v>
      </c>
      <c r="M103" s="33">
        <f t="shared" si="6"/>
        <v>-326859.73</v>
      </c>
      <c r="N103" s="41"/>
      <c r="O103" s="41"/>
      <c r="P103" s="34">
        <v>40747.660000000003</v>
      </c>
      <c r="Q103" s="34">
        <v>319677.59999999998</v>
      </c>
      <c r="R103" s="35"/>
      <c r="S103" s="35"/>
      <c r="T103" s="91"/>
    </row>
    <row r="104" spans="1:20" s="30" customFormat="1" ht="12.95" customHeight="1" x14ac:dyDescent="0.2">
      <c r="A104" s="115"/>
      <c r="B104" s="107"/>
      <c r="C104" s="110"/>
      <c r="D104" s="31">
        <v>2021</v>
      </c>
      <c r="E104" s="32">
        <v>35060.5</v>
      </c>
      <c r="F104" s="33">
        <v>8.6</v>
      </c>
      <c r="G104" s="33">
        <v>286556.83</v>
      </c>
      <c r="H104" s="33">
        <v>1925793.03</v>
      </c>
      <c r="I104" s="33">
        <v>250518</v>
      </c>
      <c r="J104" s="33">
        <v>1643830</v>
      </c>
      <c r="K104" s="33">
        <f t="shared" ref="K104:K109" si="19">J104+I104</f>
        <v>1894348</v>
      </c>
      <c r="L104" s="33">
        <f>I104-G104</f>
        <v>-36038.830000000016</v>
      </c>
      <c r="M104" s="33">
        <f t="shared" si="6"/>
        <v>-281963.03000000003</v>
      </c>
      <c r="N104" s="41"/>
      <c r="O104" s="41"/>
      <c r="P104" s="34">
        <v>83463.03</v>
      </c>
      <c r="Q104" s="34">
        <v>845086.5</v>
      </c>
      <c r="R104" s="35"/>
      <c r="S104" s="35"/>
      <c r="T104" s="91"/>
    </row>
    <row r="105" spans="1:20" s="30" customFormat="1" ht="12.95" customHeight="1" x14ac:dyDescent="0.2">
      <c r="A105" s="115"/>
      <c r="B105" s="107"/>
      <c r="C105" s="110"/>
      <c r="D105" s="31">
        <v>2022</v>
      </c>
      <c r="E105" s="32">
        <v>41947.42</v>
      </c>
      <c r="F105" s="33">
        <v>8.6</v>
      </c>
      <c r="G105" s="33">
        <v>286556.83</v>
      </c>
      <c r="H105" s="33">
        <v>1925793.03</v>
      </c>
      <c r="I105" s="33">
        <v>250518</v>
      </c>
      <c r="J105" s="33">
        <v>1643830</v>
      </c>
      <c r="K105" s="33">
        <f t="shared" si="19"/>
        <v>1894348</v>
      </c>
      <c r="L105" s="33">
        <f>I105-G105</f>
        <v>-36038.830000000016</v>
      </c>
      <c r="M105" s="33">
        <f t="shared" si="6"/>
        <v>-281963.03000000003</v>
      </c>
      <c r="N105" s="41"/>
      <c r="O105" s="41"/>
      <c r="P105" s="34">
        <v>83463.03</v>
      </c>
      <c r="Q105" s="34">
        <v>845086.5</v>
      </c>
      <c r="R105" s="35"/>
      <c r="S105" s="35"/>
      <c r="T105" s="104" t="s">
        <v>39</v>
      </c>
    </row>
    <row r="106" spans="1:20" s="30" customFormat="1" ht="12.95" customHeight="1" x14ac:dyDescent="0.2">
      <c r="A106" s="115"/>
      <c r="B106" s="107"/>
      <c r="C106" s="110"/>
      <c r="D106" s="31">
        <v>2023</v>
      </c>
      <c r="E106" s="32">
        <v>48633.919999999998</v>
      </c>
      <c r="F106" s="33">
        <v>8.6</v>
      </c>
      <c r="G106" s="33">
        <v>286556.83</v>
      </c>
      <c r="H106" s="33">
        <v>1925793.03</v>
      </c>
      <c r="I106" s="33">
        <v>250518</v>
      </c>
      <c r="J106" s="33">
        <v>1643830</v>
      </c>
      <c r="K106" s="33">
        <f t="shared" si="19"/>
        <v>1894348</v>
      </c>
      <c r="L106" s="33">
        <f t="shared" ref="L106:L109" si="20">I106-G106</f>
        <v>-36038.830000000016</v>
      </c>
      <c r="M106" s="33">
        <f t="shared" si="6"/>
        <v>-281963.03000000003</v>
      </c>
      <c r="N106" s="41"/>
      <c r="O106" s="41"/>
      <c r="P106" s="34">
        <v>56862.92</v>
      </c>
      <c r="Q106" s="34">
        <v>1387296.74</v>
      </c>
      <c r="R106" s="35"/>
      <c r="S106" s="35"/>
      <c r="T106" s="104" t="s">
        <v>40</v>
      </c>
    </row>
    <row r="107" spans="1:20" s="9" customFormat="1" ht="12.95" customHeight="1" x14ac:dyDescent="0.2">
      <c r="A107" s="115"/>
      <c r="B107" s="107"/>
      <c r="C107" s="110"/>
      <c r="D107" s="31">
        <v>2024</v>
      </c>
      <c r="E107" s="32">
        <v>55438.67</v>
      </c>
      <c r="F107" s="33">
        <v>16</v>
      </c>
      <c r="G107" s="33">
        <v>286556.83</v>
      </c>
      <c r="H107" s="33">
        <v>1925793.03</v>
      </c>
      <c r="I107" s="33">
        <v>250518</v>
      </c>
      <c r="J107" s="33">
        <v>1643830</v>
      </c>
      <c r="K107" s="33">
        <f t="shared" si="19"/>
        <v>1894348</v>
      </c>
      <c r="L107" s="33">
        <f t="shared" si="20"/>
        <v>-36038.830000000016</v>
      </c>
      <c r="M107" s="33">
        <f t="shared" si="6"/>
        <v>-281963.03000000003</v>
      </c>
      <c r="N107" s="17"/>
      <c r="O107" s="17"/>
      <c r="P107" s="34">
        <v>56862.92</v>
      </c>
      <c r="Q107" s="34">
        <v>1387296.74</v>
      </c>
      <c r="R107" s="16"/>
      <c r="S107" s="16"/>
      <c r="T107" s="103" t="s">
        <v>51</v>
      </c>
    </row>
    <row r="108" spans="1:20" s="9" customFormat="1" ht="12.95" customHeight="1" x14ac:dyDescent="0.2">
      <c r="A108" s="115"/>
      <c r="B108" s="107"/>
      <c r="C108" s="110"/>
      <c r="D108" s="59" t="s">
        <v>42</v>
      </c>
      <c r="E108" s="14">
        <v>56921.919999999998</v>
      </c>
      <c r="F108" s="15">
        <v>16</v>
      </c>
      <c r="G108" s="15">
        <v>286556.83</v>
      </c>
      <c r="H108" s="15">
        <v>1925793.03</v>
      </c>
      <c r="I108" s="15">
        <v>274250</v>
      </c>
      <c r="J108" s="15">
        <v>1784739.33</v>
      </c>
      <c r="K108" s="33">
        <f t="shared" si="19"/>
        <v>2058989.33</v>
      </c>
      <c r="L108" s="15">
        <f t="shared" si="20"/>
        <v>-12306.830000000016</v>
      </c>
      <c r="M108" s="15">
        <f t="shared" si="6"/>
        <v>-141053.69999999995</v>
      </c>
      <c r="N108" s="17"/>
      <c r="O108" s="17"/>
      <c r="P108" s="34">
        <v>56862.92</v>
      </c>
      <c r="Q108" s="34">
        <v>1387296.74</v>
      </c>
      <c r="R108" s="16"/>
      <c r="S108" s="16"/>
      <c r="T108" s="92"/>
    </row>
    <row r="109" spans="1:20" s="9" customFormat="1" ht="12.95" customHeight="1" x14ac:dyDescent="0.2">
      <c r="A109" s="115"/>
      <c r="B109" s="107"/>
      <c r="C109" s="110"/>
      <c r="D109" s="59" t="s">
        <v>46</v>
      </c>
      <c r="E109" s="14">
        <v>58597.68</v>
      </c>
      <c r="F109" s="15">
        <v>16</v>
      </c>
      <c r="G109" s="15">
        <v>286556.83</v>
      </c>
      <c r="H109" s="15">
        <v>1925793.03</v>
      </c>
      <c r="I109" s="15">
        <v>301062.15999999997</v>
      </c>
      <c r="J109" s="15">
        <v>1943936.53</v>
      </c>
      <c r="K109" s="15">
        <f t="shared" si="19"/>
        <v>2244998.69</v>
      </c>
      <c r="L109" s="15">
        <f t="shared" si="20"/>
        <v>14505.329999999958</v>
      </c>
      <c r="M109" s="15">
        <f t="shared" si="6"/>
        <v>18143.5</v>
      </c>
      <c r="N109" s="17"/>
      <c r="O109" s="17"/>
      <c r="P109" s="34">
        <v>56862.92</v>
      </c>
      <c r="Q109" s="34">
        <v>1387296.74</v>
      </c>
      <c r="R109" s="16"/>
      <c r="S109" s="16"/>
      <c r="T109" s="92"/>
    </row>
    <row r="110" spans="1:20" s="9" customFormat="1" ht="12.95" customHeight="1" x14ac:dyDescent="0.2">
      <c r="A110" s="115"/>
      <c r="B110" s="107"/>
      <c r="C110" s="110"/>
      <c r="D110" s="59" t="s">
        <v>44</v>
      </c>
      <c r="E110" s="14"/>
      <c r="F110" s="15"/>
      <c r="G110" s="15"/>
      <c r="H110" s="15"/>
      <c r="I110" s="15"/>
      <c r="J110" s="15"/>
      <c r="K110" s="15"/>
      <c r="L110" s="15"/>
      <c r="M110" s="15"/>
      <c r="N110" s="17"/>
      <c r="O110" s="17"/>
      <c r="P110" s="23"/>
      <c r="Q110" s="23"/>
      <c r="R110" s="16"/>
      <c r="S110" s="16"/>
      <c r="T110" s="92"/>
    </row>
    <row r="111" spans="1:20" s="9" customFormat="1" ht="12.95" customHeight="1" x14ac:dyDescent="0.2">
      <c r="A111" s="115"/>
      <c r="B111" s="107"/>
      <c r="C111" s="110"/>
      <c r="D111" s="59" t="s">
        <v>45</v>
      </c>
      <c r="E111" s="18"/>
      <c r="F111" s="19"/>
      <c r="G111" s="19"/>
      <c r="H111" s="19"/>
      <c r="I111" s="19"/>
      <c r="J111" s="19"/>
      <c r="K111" s="19"/>
      <c r="L111" s="19"/>
      <c r="M111" s="19"/>
      <c r="N111" s="24"/>
      <c r="O111" s="24"/>
      <c r="P111" s="62"/>
      <c r="Q111" s="62"/>
      <c r="R111" s="20"/>
      <c r="S111" s="20"/>
      <c r="T111" s="97"/>
    </row>
    <row r="112" spans="1:20" s="9" customFormat="1" ht="12.95" customHeight="1" thickBot="1" x14ac:dyDescent="0.25">
      <c r="A112" s="115"/>
      <c r="B112" s="107"/>
      <c r="C112" s="110"/>
      <c r="D112" s="60"/>
      <c r="E112" s="18"/>
      <c r="F112" s="19"/>
      <c r="G112" s="19"/>
      <c r="H112" s="19"/>
      <c r="I112" s="19"/>
      <c r="J112" s="19"/>
      <c r="K112" s="19"/>
      <c r="L112" s="19"/>
      <c r="M112" s="19"/>
      <c r="N112" s="24"/>
      <c r="O112" s="24"/>
      <c r="P112" s="62"/>
      <c r="Q112" s="62"/>
      <c r="R112" s="20"/>
      <c r="S112" s="20"/>
      <c r="T112" s="97"/>
    </row>
    <row r="113" spans="1:20" s="30" customFormat="1" ht="12.95" customHeight="1" x14ac:dyDescent="0.2">
      <c r="A113" s="114">
        <v>8</v>
      </c>
      <c r="B113" s="106" t="s">
        <v>22</v>
      </c>
      <c r="C113" s="109" t="s">
        <v>28</v>
      </c>
      <c r="D113" s="25">
        <v>2015</v>
      </c>
      <c r="E113" s="26">
        <v>0</v>
      </c>
      <c r="F113" s="27">
        <v>8.6</v>
      </c>
      <c r="G113" s="27">
        <v>0</v>
      </c>
      <c r="H113" s="27">
        <v>0</v>
      </c>
      <c r="I113" s="27">
        <f t="shared" si="12"/>
        <v>0</v>
      </c>
      <c r="J113" s="27">
        <v>0</v>
      </c>
      <c r="K113" s="27">
        <f t="shared" si="4"/>
        <v>0</v>
      </c>
      <c r="L113" s="27">
        <f t="shared" si="5"/>
        <v>0</v>
      </c>
      <c r="M113" s="27">
        <f t="shared" si="6"/>
        <v>0</v>
      </c>
      <c r="N113" s="39"/>
      <c r="O113" s="39"/>
      <c r="P113" s="39"/>
      <c r="Q113" s="39"/>
      <c r="R113" s="29"/>
      <c r="S113" s="29"/>
      <c r="T113" s="90"/>
    </row>
    <row r="114" spans="1:20" s="30" customFormat="1" ht="12.95" customHeight="1" x14ac:dyDescent="0.2">
      <c r="A114" s="115"/>
      <c r="B114" s="107"/>
      <c r="C114" s="110"/>
      <c r="D114" s="31">
        <v>2016</v>
      </c>
      <c r="E114" s="32">
        <v>502.6</v>
      </c>
      <c r="F114" s="33">
        <v>8.6</v>
      </c>
      <c r="G114" s="33">
        <v>3978.15</v>
      </c>
      <c r="H114" s="33">
        <v>16652.699999999997</v>
      </c>
      <c r="I114" s="33">
        <f>E114*F114</f>
        <v>4322.3599999999997</v>
      </c>
      <c r="J114" s="33">
        <v>18093.600000000002</v>
      </c>
      <c r="K114" s="33">
        <f t="shared" si="4"/>
        <v>22415.960000000003</v>
      </c>
      <c r="L114" s="33">
        <f t="shared" si="5"/>
        <v>344.20999999999958</v>
      </c>
      <c r="M114" s="33">
        <f t="shared" si="6"/>
        <v>1440.9000000000051</v>
      </c>
      <c r="N114" s="41"/>
      <c r="O114" s="41"/>
      <c r="P114" s="41"/>
      <c r="Q114" s="41"/>
      <c r="R114" s="35"/>
      <c r="S114" s="35"/>
      <c r="T114" s="91"/>
    </row>
    <row r="115" spans="1:20" s="30" customFormat="1" ht="12.95" customHeight="1" x14ac:dyDescent="0.2">
      <c r="A115" s="115"/>
      <c r="B115" s="107"/>
      <c r="C115" s="110"/>
      <c r="D115" s="31">
        <v>2017</v>
      </c>
      <c r="E115" s="32">
        <v>863.45</v>
      </c>
      <c r="F115" s="33">
        <v>8.6</v>
      </c>
      <c r="G115" s="33">
        <v>7200.39</v>
      </c>
      <c r="H115" s="33">
        <v>31469.74</v>
      </c>
      <c r="I115" s="33">
        <f>E115*F115</f>
        <v>7425.67</v>
      </c>
      <c r="J115" s="33">
        <v>32527.599999999999</v>
      </c>
      <c r="K115" s="33">
        <f t="shared" si="4"/>
        <v>39953.269999999997</v>
      </c>
      <c r="L115" s="33">
        <f t="shared" si="5"/>
        <v>225.27999999999975</v>
      </c>
      <c r="M115" s="33">
        <f t="shared" si="6"/>
        <v>1057.8599999999969</v>
      </c>
      <c r="N115" s="41"/>
      <c r="O115" s="41"/>
      <c r="P115" s="41"/>
      <c r="Q115" s="41"/>
      <c r="R115" s="35"/>
      <c r="S115" s="35"/>
      <c r="T115" s="91"/>
    </row>
    <row r="116" spans="1:20" s="30" customFormat="1" ht="12.95" customHeight="1" x14ac:dyDescent="0.2">
      <c r="A116" s="115"/>
      <c r="B116" s="107"/>
      <c r="C116" s="110"/>
      <c r="D116" s="31">
        <v>2018</v>
      </c>
      <c r="E116" s="32">
        <v>1930.78</v>
      </c>
      <c r="F116" s="33">
        <v>8.6</v>
      </c>
      <c r="G116" s="33">
        <v>15811.08</v>
      </c>
      <c r="H116" s="33">
        <v>76394.570000000007</v>
      </c>
      <c r="I116" s="33">
        <f>E116*F116</f>
        <v>16604.707999999999</v>
      </c>
      <c r="J116" s="33">
        <v>80557.45</v>
      </c>
      <c r="K116" s="33">
        <f t="shared" si="4"/>
        <v>97162.157999999996</v>
      </c>
      <c r="L116" s="33">
        <f t="shared" si="5"/>
        <v>793.62799999999879</v>
      </c>
      <c r="M116" s="33">
        <f t="shared" si="6"/>
        <v>4162.8799999999901</v>
      </c>
      <c r="N116" s="41"/>
      <c r="O116" s="41"/>
      <c r="P116" s="34"/>
      <c r="Q116" s="34">
        <v>1200</v>
      </c>
      <c r="R116" s="35"/>
      <c r="S116" s="35"/>
      <c r="T116" s="91"/>
    </row>
    <row r="117" spans="1:20" s="30" customFormat="1" ht="12.95" customHeight="1" x14ac:dyDescent="0.2">
      <c r="A117" s="115"/>
      <c r="B117" s="107"/>
      <c r="C117" s="110"/>
      <c r="D117" s="31">
        <v>2019</v>
      </c>
      <c r="E117" s="32">
        <v>3275</v>
      </c>
      <c r="F117" s="33">
        <v>8.6</v>
      </c>
      <c r="G117" s="33">
        <v>25762.240000000002</v>
      </c>
      <c r="H117" s="33">
        <v>141232.85</v>
      </c>
      <c r="I117" s="33">
        <f>E117*F117</f>
        <v>28165</v>
      </c>
      <c r="J117" s="33">
        <v>157178.16</v>
      </c>
      <c r="K117" s="33">
        <f t="shared" si="4"/>
        <v>185343.16</v>
      </c>
      <c r="L117" s="33">
        <f t="shared" si="5"/>
        <v>2402.7599999999984</v>
      </c>
      <c r="M117" s="33">
        <f t="shared" si="6"/>
        <v>15945.309999999998</v>
      </c>
      <c r="N117" s="41"/>
      <c r="O117" s="41"/>
      <c r="P117" s="34"/>
      <c r="Q117" s="34">
        <v>1200</v>
      </c>
      <c r="R117" s="35"/>
      <c r="S117" s="35"/>
      <c r="T117" s="91"/>
    </row>
    <row r="118" spans="1:20" s="30" customFormat="1" ht="12.95" customHeight="1" x14ac:dyDescent="0.2">
      <c r="A118" s="115"/>
      <c r="B118" s="107"/>
      <c r="C118" s="110"/>
      <c r="D118" s="31">
        <v>2020</v>
      </c>
      <c r="E118" s="32">
        <v>5188.37</v>
      </c>
      <c r="F118" s="33">
        <v>8.6</v>
      </c>
      <c r="G118" s="33">
        <v>36710.080000000002</v>
      </c>
      <c r="H118" s="33">
        <v>291208.40999999997</v>
      </c>
      <c r="I118" s="33">
        <v>30394.15</v>
      </c>
      <c r="J118" s="33">
        <v>181802.16</v>
      </c>
      <c r="K118" s="33">
        <f t="shared" si="4"/>
        <v>212196.31</v>
      </c>
      <c r="L118" s="33">
        <f t="shared" si="5"/>
        <v>-6315.93</v>
      </c>
      <c r="M118" s="33">
        <f t="shared" si="6"/>
        <v>-109406.24999999997</v>
      </c>
      <c r="N118" s="41"/>
      <c r="O118" s="41"/>
      <c r="P118" s="34">
        <v>10413.530000000001</v>
      </c>
      <c r="Q118" s="34">
        <v>193665.31</v>
      </c>
      <c r="R118" s="35"/>
      <c r="S118" s="35"/>
      <c r="T118" s="91"/>
    </row>
    <row r="119" spans="1:20" s="30" customFormat="1" ht="12.95" customHeight="1" x14ac:dyDescent="0.2">
      <c r="A119" s="115"/>
      <c r="B119" s="107"/>
      <c r="C119" s="110"/>
      <c r="D119" s="31">
        <v>2021</v>
      </c>
      <c r="E119" s="32">
        <v>7147.31</v>
      </c>
      <c r="F119" s="33">
        <v>8.6</v>
      </c>
      <c r="G119" s="33">
        <v>43366.06</v>
      </c>
      <c r="H119" s="33">
        <v>353298.25</v>
      </c>
      <c r="I119" s="33">
        <v>47241.03</v>
      </c>
      <c r="J119" s="33">
        <v>342435.24</v>
      </c>
      <c r="K119" s="33">
        <f t="shared" si="4"/>
        <v>389676.27</v>
      </c>
      <c r="L119" s="33">
        <f t="shared" si="5"/>
        <v>3874.9700000000012</v>
      </c>
      <c r="M119" s="33">
        <f t="shared" si="6"/>
        <v>-10863.010000000009</v>
      </c>
      <c r="N119" s="41"/>
      <c r="O119" s="41"/>
      <c r="P119" s="34">
        <v>23729.91</v>
      </c>
      <c r="Q119" s="34">
        <v>334863.31</v>
      </c>
      <c r="R119" s="35"/>
      <c r="S119" s="35"/>
      <c r="T119" s="91"/>
    </row>
    <row r="120" spans="1:20" s="30" customFormat="1" ht="12.95" customHeight="1" x14ac:dyDescent="0.2">
      <c r="A120" s="115"/>
      <c r="B120" s="107"/>
      <c r="C120" s="110"/>
      <c r="D120" s="31">
        <v>2022</v>
      </c>
      <c r="E120" s="32">
        <v>8803.6200000000008</v>
      </c>
      <c r="F120" s="33">
        <v>8.6</v>
      </c>
      <c r="G120" s="33">
        <v>54466.32</v>
      </c>
      <c r="H120" s="33">
        <v>459138.06</v>
      </c>
      <c r="I120" s="33">
        <v>61485.3</v>
      </c>
      <c r="J120" s="33">
        <v>499784.69</v>
      </c>
      <c r="K120" s="33">
        <f t="shared" si="4"/>
        <v>561269.99</v>
      </c>
      <c r="L120" s="33">
        <f t="shared" si="5"/>
        <v>7018.9800000000032</v>
      </c>
      <c r="M120" s="33">
        <f t="shared" si="6"/>
        <v>40646.630000000005</v>
      </c>
      <c r="N120" s="41"/>
      <c r="O120" s="41"/>
      <c r="P120" s="34">
        <v>100147.66</v>
      </c>
      <c r="Q120" s="34">
        <v>334863.31</v>
      </c>
      <c r="R120" s="35"/>
      <c r="S120" s="35"/>
      <c r="T120" s="91"/>
    </row>
    <row r="121" spans="1:20" s="30" customFormat="1" ht="12.95" customHeight="1" x14ac:dyDescent="0.2">
      <c r="A121" s="115"/>
      <c r="B121" s="107"/>
      <c r="C121" s="110"/>
      <c r="D121" s="31">
        <v>2023</v>
      </c>
      <c r="E121" s="32">
        <v>10112.36</v>
      </c>
      <c r="F121" s="33">
        <v>8.6</v>
      </c>
      <c r="G121" s="33">
        <v>68969.960000000006</v>
      </c>
      <c r="H121" s="33">
        <v>619346.06000000006</v>
      </c>
      <c r="I121" s="33">
        <v>61485.3</v>
      </c>
      <c r="J121" s="33">
        <v>499784.69</v>
      </c>
      <c r="K121" s="33">
        <f t="shared" si="4"/>
        <v>561269.99</v>
      </c>
      <c r="L121" s="33">
        <f t="shared" si="5"/>
        <v>-7484.6600000000035</v>
      </c>
      <c r="M121" s="33">
        <f t="shared" si="6"/>
        <v>-119561.37000000005</v>
      </c>
      <c r="N121" s="41"/>
      <c r="O121" s="41"/>
      <c r="P121" s="56">
        <v>146057.66</v>
      </c>
      <c r="Q121" s="56">
        <v>628032.51</v>
      </c>
      <c r="R121" s="35"/>
      <c r="S121" s="35"/>
      <c r="T121" s="99" t="s">
        <v>41</v>
      </c>
    </row>
    <row r="122" spans="1:20" s="9" customFormat="1" ht="12.95" customHeight="1" x14ac:dyDescent="0.2">
      <c r="A122" s="115"/>
      <c r="B122" s="107"/>
      <c r="C122" s="110"/>
      <c r="D122" s="31">
        <v>2024</v>
      </c>
      <c r="E122" s="32">
        <v>11989.45</v>
      </c>
      <c r="F122" s="33">
        <v>16</v>
      </c>
      <c r="G122" s="33">
        <v>68969.960000000006</v>
      </c>
      <c r="H122" s="33">
        <v>619346.06000000006</v>
      </c>
      <c r="I122" s="33">
        <v>61485.3</v>
      </c>
      <c r="J122" s="33">
        <v>499784.69</v>
      </c>
      <c r="K122" s="33">
        <f t="shared" si="4"/>
        <v>561269.99</v>
      </c>
      <c r="L122" s="33">
        <f t="shared" si="5"/>
        <v>-7484.6600000000035</v>
      </c>
      <c r="M122" s="33">
        <f t="shared" si="6"/>
        <v>-119561.37000000005</v>
      </c>
      <c r="N122" s="17"/>
      <c r="O122" s="17"/>
      <c r="P122" s="56">
        <v>146057.66</v>
      </c>
      <c r="Q122" s="56">
        <v>628032.51</v>
      </c>
      <c r="R122" s="16"/>
      <c r="S122" s="16"/>
      <c r="T122" s="103" t="s">
        <v>52</v>
      </c>
    </row>
    <row r="123" spans="1:20" s="9" customFormat="1" ht="12.95" customHeight="1" x14ac:dyDescent="0.2">
      <c r="A123" s="115"/>
      <c r="B123" s="107"/>
      <c r="C123" s="110"/>
      <c r="D123" s="59" t="s">
        <v>42</v>
      </c>
      <c r="E123" s="14">
        <v>12323.91</v>
      </c>
      <c r="F123" s="15">
        <v>16</v>
      </c>
      <c r="G123" s="15">
        <v>68969.960000000006</v>
      </c>
      <c r="H123" s="15">
        <v>619346.06000000006</v>
      </c>
      <c r="I123" s="15">
        <v>66836.66</v>
      </c>
      <c r="J123" s="15">
        <v>531558.39</v>
      </c>
      <c r="K123" s="15">
        <f t="shared" si="4"/>
        <v>598395.05000000005</v>
      </c>
      <c r="L123" s="15">
        <f t="shared" si="5"/>
        <v>-2133.3000000000029</v>
      </c>
      <c r="M123" s="15">
        <f t="shared" si="6"/>
        <v>-87787.670000000042</v>
      </c>
      <c r="N123" s="17"/>
      <c r="O123" s="17"/>
      <c r="P123" s="56">
        <v>146057.66</v>
      </c>
      <c r="Q123" s="56">
        <v>628032.51</v>
      </c>
      <c r="R123" s="16"/>
      <c r="S123" s="16"/>
      <c r="T123" s="92"/>
    </row>
    <row r="124" spans="1:20" s="9" customFormat="1" ht="12.95" customHeight="1" x14ac:dyDescent="0.2">
      <c r="A124" s="115"/>
      <c r="B124" s="107"/>
      <c r="C124" s="110"/>
      <c r="D124" s="59" t="s">
        <v>46</v>
      </c>
      <c r="E124" s="14">
        <v>12751.93</v>
      </c>
      <c r="F124" s="15">
        <v>16</v>
      </c>
      <c r="G124" s="15">
        <v>68969.960000000006</v>
      </c>
      <c r="H124" s="15">
        <v>619346.06000000006</v>
      </c>
      <c r="I124" s="15">
        <v>73684.98</v>
      </c>
      <c r="J124" s="15">
        <v>572220.29</v>
      </c>
      <c r="K124" s="15">
        <f t="shared" si="4"/>
        <v>645905.27</v>
      </c>
      <c r="L124" s="15">
        <f t="shared" si="5"/>
        <v>4715.0199999999895</v>
      </c>
      <c r="M124" s="15">
        <f t="shared" si="6"/>
        <v>-47125.770000000019</v>
      </c>
      <c r="N124" s="17"/>
      <c r="O124" s="17"/>
      <c r="P124" s="56">
        <v>146057.66</v>
      </c>
      <c r="Q124" s="56">
        <v>628032.51</v>
      </c>
      <c r="R124" s="16"/>
      <c r="S124" s="16"/>
      <c r="T124" s="92"/>
    </row>
    <row r="125" spans="1:20" s="9" customFormat="1" ht="12.95" customHeight="1" x14ac:dyDescent="0.2">
      <c r="A125" s="115"/>
      <c r="B125" s="107"/>
      <c r="C125" s="110"/>
      <c r="D125" s="59" t="s">
        <v>44</v>
      </c>
      <c r="E125" s="14"/>
      <c r="F125" s="15"/>
      <c r="G125" s="15"/>
      <c r="H125" s="15"/>
      <c r="I125" s="15"/>
      <c r="J125" s="15"/>
      <c r="K125" s="15"/>
      <c r="L125" s="15"/>
      <c r="M125" s="15"/>
      <c r="N125" s="17"/>
      <c r="O125" s="17"/>
      <c r="P125" s="16"/>
      <c r="Q125" s="16"/>
      <c r="R125" s="16"/>
      <c r="S125" s="16"/>
      <c r="T125" s="92"/>
    </row>
    <row r="126" spans="1:20" s="9" customFormat="1" ht="12.95" customHeight="1" x14ac:dyDescent="0.2">
      <c r="A126" s="115"/>
      <c r="B126" s="107"/>
      <c r="C126" s="110"/>
      <c r="D126" s="59" t="s">
        <v>45</v>
      </c>
      <c r="E126" s="18"/>
      <c r="F126" s="19"/>
      <c r="G126" s="19"/>
      <c r="H126" s="19"/>
      <c r="I126" s="19"/>
      <c r="J126" s="19"/>
      <c r="K126" s="19"/>
      <c r="L126" s="19"/>
      <c r="M126" s="19"/>
      <c r="N126" s="24"/>
      <c r="O126" s="24"/>
      <c r="P126" s="20"/>
      <c r="Q126" s="20"/>
      <c r="R126" s="20"/>
      <c r="S126" s="20"/>
      <c r="T126" s="97"/>
    </row>
    <row r="127" spans="1:20" s="9" customFormat="1" ht="12.95" customHeight="1" thickBot="1" x14ac:dyDescent="0.25">
      <c r="A127" s="116"/>
      <c r="B127" s="108"/>
      <c r="C127" s="111"/>
      <c r="D127" s="61"/>
      <c r="E127" s="10"/>
      <c r="F127" s="11"/>
      <c r="G127" s="11"/>
      <c r="H127" s="11"/>
      <c r="I127" s="11"/>
      <c r="J127" s="11"/>
      <c r="K127" s="11"/>
      <c r="L127" s="11"/>
      <c r="M127" s="11"/>
      <c r="N127" s="13"/>
      <c r="O127" s="13"/>
      <c r="P127" s="12"/>
      <c r="Q127" s="12"/>
      <c r="R127" s="12"/>
      <c r="S127" s="12"/>
      <c r="T127" s="93"/>
    </row>
    <row r="128" spans="1:20" s="30" customFormat="1" ht="12.95" customHeight="1" x14ac:dyDescent="0.2">
      <c r="A128" s="131">
        <v>9</v>
      </c>
      <c r="B128" s="132" t="s">
        <v>22</v>
      </c>
      <c r="C128" s="107" t="s">
        <v>29</v>
      </c>
      <c r="D128" s="45">
        <v>2015</v>
      </c>
      <c r="E128" s="46">
        <v>254.66</v>
      </c>
      <c r="F128" s="40">
        <v>8.6</v>
      </c>
      <c r="G128" s="40">
        <v>888.88</v>
      </c>
      <c r="H128" s="40">
        <v>2920.04</v>
      </c>
      <c r="I128" s="40">
        <f t="shared" si="12"/>
        <v>2190.076</v>
      </c>
      <c r="J128" s="40">
        <v>7130.48</v>
      </c>
      <c r="K128" s="40">
        <f t="shared" si="4"/>
        <v>9320.5560000000005</v>
      </c>
      <c r="L128" s="40">
        <f t="shared" si="5"/>
        <v>1301.1959999999999</v>
      </c>
      <c r="M128" s="40">
        <f t="shared" si="6"/>
        <v>4210.4399999999996</v>
      </c>
      <c r="N128" s="47"/>
      <c r="O128" s="47"/>
      <c r="P128" s="47"/>
      <c r="Q128" s="47"/>
      <c r="R128" s="48"/>
      <c r="S128" s="74"/>
      <c r="T128" s="48"/>
    </row>
    <row r="129" spans="1:20" s="30" customFormat="1" ht="12.95" customHeight="1" x14ac:dyDescent="0.2">
      <c r="A129" s="126"/>
      <c r="B129" s="129"/>
      <c r="C129" s="107"/>
      <c r="D129" s="31">
        <v>2016</v>
      </c>
      <c r="E129" s="32">
        <v>2396.7399999999998</v>
      </c>
      <c r="F129" s="33">
        <v>8.6</v>
      </c>
      <c r="G129" s="33">
        <v>18061.72</v>
      </c>
      <c r="H129" s="33">
        <v>73249.179999999993</v>
      </c>
      <c r="I129" s="33">
        <f t="shared" si="12"/>
        <v>20611.963999999996</v>
      </c>
      <c r="J129" s="33">
        <v>84245.36</v>
      </c>
      <c r="K129" s="33">
        <f t="shared" si="4"/>
        <v>104857.32399999999</v>
      </c>
      <c r="L129" s="33">
        <f t="shared" ref="L129:L139" si="21">I129-G129</f>
        <v>2550.2439999999951</v>
      </c>
      <c r="M129" s="33">
        <f t="shared" si="6"/>
        <v>10996.180000000008</v>
      </c>
      <c r="N129" s="41"/>
      <c r="O129" s="41"/>
      <c r="P129" s="41"/>
      <c r="Q129" s="41"/>
      <c r="R129" s="35"/>
      <c r="S129" s="67"/>
      <c r="T129" s="35"/>
    </row>
    <row r="130" spans="1:20" s="30" customFormat="1" ht="12.95" customHeight="1" x14ac:dyDescent="0.2">
      <c r="A130" s="126"/>
      <c r="B130" s="129"/>
      <c r="C130" s="107"/>
      <c r="D130" s="31">
        <v>2017</v>
      </c>
      <c r="E130" s="32">
        <v>3751.35</v>
      </c>
      <c r="F130" s="33">
        <v>8.6</v>
      </c>
      <c r="G130" s="33">
        <v>31415.34</v>
      </c>
      <c r="H130" s="33">
        <v>132765.57999999999</v>
      </c>
      <c r="I130" s="33">
        <f t="shared" si="12"/>
        <v>32261.609999999997</v>
      </c>
      <c r="J130" s="33">
        <v>138429.76000000001</v>
      </c>
      <c r="K130" s="33">
        <f t="shared" si="4"/>
        <v>170691.37</v>
      </c>
      <c r="L130" s="33">
        <f t="shared" si="21"/>
        <v>846.2699999999968</v>
      </c>
      <c r="M130" s="33">
        <f t="shared" si="6"/>
        <v>5664.1800000000221</v>
      </c>
      <c r="N130" s="41"/>
      <c r="O130" s="41"/>
      <c r="P130" s="41"/>
      <c r="Q130" s="41"/>
      <c r="R130" s="35"/>
      <c r="S130" s="67"/>
      <c r="T130" s="35"/>
    </row>
    <row r="131" spans="1:20" s="30" customFormat="1" ht="12.95" customHeight="1" x14ac:dyDescent="0.2">
      <c r="A131" s="126"/>
      <c r="B131" s="129"/>
      <c r="C131" s="107"/>
      <c r="D131" s="31">
        <v>2018</v>
      </c>
      <c r="E131" s="42">
        <v>5869.05</v>
      </c>
      <c r="F131" s="33">
        <v>8.6</v>
      </c>
      <c r="G131" s="43">
        <v>48511.11</v>
      </c>
      <c r="H131" s="43">
        <v>221912.51</v>
      </c>
      <c r="I131" s="33">
        <f t="shared" si="12"/>
        <v>50473.83</v>
      </c>
      <c r="J131" s="43">
        <v>233726.26</v>
      </c>
      <c r="K131" s="33">
        <f t="shared" si="4"/>
        <v>284200.09000000003</v>
      </c>
      <c r="L131" s="33">
        <f t="shared" si="21"/>
        <v>1962.7200000000012</v>
      </c>
      <c r="M131" s="33">
        <f t="shared" si="6"/>
        <v>11813.75</v>
      </c>
      <c r="N131" s="41"/>
      <c r="O131" s="41"/>
      <c r="P131" s="41"/>
      <c r="Q131" s="41"/>
      <c r="R131" s="35"/>
      <c r="S131" s="67"/>
      <c r="T131" s="35"/>
    </row>
    <row r="132" spans="1:20" s="30" customFormat="1" ht="12.95" customHeight="1" x14ac:dyDescent="0.2">
      <c r="A132" s="126"/>
      <c r="B132" s="129"/>
      <c r="C132" s="107"/>
      <c r="D132" s="31">
        <v>2019</v>
      </c>
      <c r="E132" s="42">
        <v>8073.05</v>
      </c>
      <c r="F132" s="40">
        <v>8.6</v>
      </c>
      <c r="G132" s="43">
        <v>66807.81</v>
      </c>
      <c r="H132" s="43">
        <v>335668.15</v>
      </c>
      <c r="I132" s="33">
        <f t="shared" si="12"/>
        <v>69428.23</v>
      </c>
      <c r="J132" s="43">
        <v>359354.26</v>
      </c>
      <c r="K132" s="33">
        <f t="shared" si="4"/>
        <v>428782.49</v>
      </c>
      <c r="L132" s="33">
        <f t="shared" si="21"/>
        <v>2620.4199999999983</v>
      </c>
      <c r="M132" s="33">
        <f t="shared" si="6"/>
        <v>23686.109999999986</v>
      </c>
      <c r="N132" s="41"/>
      <c r="O132" s="41"/>
      <c r="P132" s="41"/>
      <c r="Q132" s="41"/>
      <c r="R132" s="35"/>
      <c r="S132" s="67"/>
      <c r="T132" s="35"/>
    </row>
    <row r="133" spans="1:20" s="30" customFormat="1" ht="12.95" customHeight="1" x14ac:dyDescent="0.2">
      <c r="A133" s="126"/>
      <c r="B133" s="129"/>
      <c r="C133" s="107"/>
      <c r="D133" s="31">
        <v>2020</v>
      </c>
      <c r="E133" s="42">
        <v>10445.83</v>
      </c>
      <c r="F133" s="40">
        <v>8.6</v>
      </c>
      <c r="G133" s="43">
        <v>87105.84</v>
      </c>
      <c r="H133" s="43">
        <v>508397.09</v>
      </c>
      <c r="I133" s="33">
        <f t="shared" si="12"/>
        <v>89834.137999999992</v>
      </c>
      <c r="J133" s="43">
        <v>535917.61</v>
      </c>
      <c r="K133" s="33">
        <f t="shared" si="4"/>
        <v>625751.74800000002</v>
      </c>
      <c r="L133" s="33">
        <f t="shared" si="21"/>
        <v>2728.2979999999952</v>
      </c>
      <c r="M133" s="33">
        <f t="shared" si="6"/>
        <v>27520.51999999996</v>
      </c>
      <c r="N133" s="41"/>
      <c r="O133" s="41"/>
      <c r="P133" s="41"/>
      <c r="Q133" s="41"/>
      <c r="R133" s="35"/>
      <c r="S133" s="67"/>
      <c r="T133" s="35"/>
    </row>
    <row r="134" spans="1:20" s="30" customFormat="1" ht="12.95" customHeight="1" x14ac:dyDescent="0.2">
      <c r="A134" s="126"/>
      <c r="B134" s="129"/>
      <c r="C134" s="107"/>
      <c r="D134" s="31">
        <v>2021</v>
      </c>
      <c r="E134" s="42">
        <v>13837.71</v>
      </c>
      <c r="F134" s="40">
        <v>8.6</v>
      </c>
      <c r="G134" s="43">
        <v>116362.72</v>
      </c>
      <c r="H134" s="43">
        <v>782045.77</v>
      </c>
      <c r="I134" s="33">
        <f t="shared" si="12"/>
        <v>119004.30599999998</v>
      </c>
      <c r="J134" s="43">
        <v>814051.77</v>
      </c>
      <c r="K134" s="33">
        <f t="shared" si="4"/>
        <v>933056.076</v>
      </c>
      <c r="L134" s="33">
        <f t="shared" si="21"/>
        <v>2641.5859999999811</v>
      </c>
      <c r="M134" s="33">
        <f t="shared" si="6"/>
        <v>32006</v>
      </c>
      <c r="N134" s="41"/>
      <c r="O134" s="41"/>
      <c r="P134" s="41"/>
      <c r="Q134" s="41"/>
      <c r="R134" s="35"/>
      <c r="S134" s="67"/>
      <c r="T134" s="35"/>
    </row>
    <row r="135" spans="1:20" s="30" customFormat="1" ht="12.95" customHeight="1" x14ac:dyDescent="0.2">
      <c r="A135" s="126"/>
      <c r="B135" s="129"/>
      <c r="C135" s="107"/>
      <c r="D135" s="31">
        <v>2022</v>
      </c>
      <c r="E135" s="42">
        <v>18106.07</v>
      </c>
      <c r="F135" s="40">
        <v>8.6</v>
      </c>
      <c r="G135" s="43">
        <v>149755.94</v>
      </c>
      <c r="H135" s="43">
        <v>1150294.3500000001</v>
      </c>
      <c r="I135" s="33">
        <f t="shared" si="12"/>
        <v>155712.20199999999</v>
      </c>
      <c r="J135" s="43">
        <v>1219545.97</v>
      </c>
      <c r="K135" s="33">
        <f t="shared" si="4"/>
        <v>1375258.172</v>
      </c>
      <c r="L135" s="33">
        <f t="shared" si="21"/>
        <v>5956.2619999999879</v>
      </c>
      <c r="M135" s="33">
        <f t="shared" si="6"/>
        <v>69251.619999999879</v>
      </c>
      <c r="N135" s="41"/>
      <c r="O135" s="41"/>
      <c r="P135" s="41"/>
      <c r="Q135" s="41"/>
      <c r="R135" s="35"/>
      <c r="S135" s="67"/>
      <c r="T135" s="35"/>
    </row>
    <row r="136" spans="1:20" s="30" customFormat="1" ht="12.95" customHeight="1" x14ac:dyDescent="0.2">
      <c r="A136" s="126"/>
      <c r="B136" s="129"/>
      <c r="C136" s="107"/>
      <c r="D136" s="31">
        <v>2023</v>
      </c>
      <c r="E136" s="32">
        <v>22423.05</v>
      </c>
      <c r="F136" s="33">
        <v>8.6</v>
      </c>
      <c r="G136" s="33">
        <v>182582.2</v>
      </c>
      <c r="H136" s="33">
        <v>1509608.13</v>
      </c>
      <c r="I136" s="33">
        <f t="shared" si="12"/>
        <v>192838.22999999998</v>
      </c>
      <c r="J136" s="33">
        <v>1629659.07</v>
      </c>
      <c r="K136" s="33">
        <f t="shared" si="4"/>
        <v>1822497.3</v>
      </c>
      <c r="L136" s="33">
        <f t="shared" si="21"/>
        <v>10256.02999999997</v>
      </c>
      <c r="M136" s="33">
        <f t="shared" si="6"/>
        <v>120050.94000000018</v>
      </c>
      <c r="N136" s="41"/>
      <c r="O136" s="41"/>
      <c r="P136" s="41"/>
      <c r="Q136" s="41"/>
      <c r="R136" s="35"/>
      <c r="S136" s="67"/>
      <c r="T136" s="35"/>
    </row>
    <row r="137" spans="1:20" s="9" customFormat="1" ht="12.95" customHeight="1" x14ac:dyDescent="0.2">
      <c r="A137" s="126"/>
      <c r="B137" s="129"/>
      <c r="C137" s="107"/>
      <c r="D137" s="31">
        <v>2024</v>
      </c>
      <c r="E137" s="32">
        <v>25708.85</v>
      </c>
      <c r="F137" s="33">
        <v>16</v>
      </c>
      <c r="G137" s="33">
        <v>230414.6</v>
      </c>
      <c r="H137" s="33">
        <v>1813580.17</v>
      </c>
      <c r="I137" s="33">
        <v>245411.03</v>
      </c>
      <c r="J137" s="33">
        <v>1941810.07</v>
      </c>
      <c r="K137" s="33">
        <f t="shared" si="4"/>
        <v>2187221.1</v>
      </c>
      <c r="L137" s="33">
        <f t="shared" si="21"/>
        <v>14996.429999999993</v>
      </c>
      <c r="M137" s="33">
        <f t="shared" si="6"/>
        <v>128229.90000000014</v>
      </c>
      <c r="N137" s="17"/>
      <c r="O137" s="17"/>
      <c r="P137" s="17"/>
      <c r="Q137" s="17"/>
      <c r="R137" s="16"/>
      <c r="S137" s="68"/>
      <c r="T137" s="16"/>
    </row>
    <row r="138" spans="1:20" s="9" customFormat="1" ht="12.95" customHeight="1" x14ac:dyDescent="0.2">
      <c r="A138" s="126"/>
      <c r="B138" s="129"/>
      <c r="C138" s="107"/>
      <c r="D138" s="59" t="s">
        <v>42</v>
      </c>
      <c r="E138" s="14">
        <v>26713.97</v>
      </c>
      <c r="F138" s="15">
        <v>16</v>
      </c>
      <c r="G138" s="15">
        <v>241717.32</v>
      </c>
      <c r="H138" s="15">
        <v>1884450.17</v>
      </c>
      <c r="I138" s="15">
        <v>261492.95</v>
      </c>
      <c r="J138" s="15">
        <v>2037296.47</v>
      </c>
      <c r="K138" s="15">
        <f t="shared" ref="K138:K139" si="22">I138+J138</f>
        <v>2298789.42</v>
      </c>
      <c r="L138" s="15">
        <f t="shared" si="21"/>
        <v>19775.630000000005</v>
      </c>
      <c r="M138" s="15">
        <f t="shared" si="6"/>
        <v>152846.30000000005</v>
      </c>
      <c r="N138" s="17"/>
      <c r="O138" s="17"/>
      <c r="P138" s="17"/>
      <c r="Q138" s="17"/>
      <c r="R138" s="16"/>
      <c r="S138" s="68"/>
      <c r="T138" s="16"/>
    </row>
    <row r="139" spans="1:20" s="9" customFormat="1" ht="12.95" customHeight="1" x14ac:dyDescent="0.2">
      <c r="A139" s="126"/>
      <c r="B139" s="129"/>
      <c r="C139" s="107"/>
      <c r="D139" s="59" t="s">
        <v>46</v>
      </c>
      <c r="E139" s="14">
        <v>27520.21</v>
      </c>
      <c r="F139" s="15">
        <v>16</v>
      </c>
      <c r="G139" s="15">
        <v>258151.88</v>
      </c>
      <c r="H139" s="15">
        <v>1957301.87</v>
      </c>
      <c r="I139" s="15">
        <v>274392.78999999998</v>
      </c>
      <c r="J139" s="15">
        <v>2113889.27</v>
      </c>
      <c r="K139" s="15">
        <f t="shared" si="22"/>
        <v>2388282.06</v>
      </c>
      <c r="L139" s="15">
        <f t="shared" si="21"/>
        <v>16240.909999999974</v>
      </c>
      <c r="M139" s="15">
        <f t="shared" si="6"/>
        <v>156587.39999999991</v>
      </c>
      <c r="N139" s="17"/>
      <c r="O139" s="17"/>
      <c r="P139" s="17"/>
      <c r="Q139" s="17"/>
      <c r="R139" s="16"/>
      <c r="S139" s="68"/>
      <c r="T139" s="16"/>
    </row>
    <row r="140" spans="1:20" s="9" customFormat="1" ht="12.95" customHeight="1" x14ac:dyDescent="0.2">
      <c r="A140" s="126"/>
      <c r="B140" s="129"/>
      <c r="C140" s="107"/>
      <c r="D140" s="59" t="s">
        <v>44</v>
      </c>
      <c r="E140" s="14"/>
      <c r="F140" s="15"/>
      <c r="G140" s="15"/>
      <c r="H140" s="15"/>
      <c r="I140" s="15"/>
      <c r="J140" s="15"/>
      <c r="K140" s="15"/>
      <c r="L140" s="15"/>
      <c r="M140" s="15"/>
      <c r="N140" s="17"/>
      <c r="O140" s="17"/>
      <c r="P140" s="17"/>
      <c r="Q140" s="17"/>
      <c r="R140" s="16"/>
      <c r="S140" s="68"/>
      <c r="T140" s="16"/>
    </row>
    <row r="141" spans="1:20" s="9" customFormat="1" ht="12.95" customHeight="1" x14ac:dyDescent="0.2">
      <c r="A141" s="127"/>
      <c r="B141" s="130"/>
      <c r="C141" s="107"/>
      <c r="D141" s="59" t="s">
        <v>45</v>
      </c>
      <c r="E141" s="18"/>
      <c r="F141" s="19"/>
      <c r="G141" s="19"/>
      <c r="H141" s="19"/>
      <c r="I141" s="15"/>
      <c r="J141" s="19"/>
      <c r="K141" s="19"/>
      <c r="L141" s="19"/>
      <c r="M141" s="19"/>
      <c r="N141" s="24"/>
      <c r="O141" s="24"/>
      <c r="P141" s="24"/>
      <c r="Q141" s="24"/>
      <c r="R141" s="20"/>
      <c r="S141" s="69"/>
      <c r="T141" s="16"/>
    </row>
    <row r="142" spans="1:20" s="9" customFormat="1" ht="12.95" customHeight="1" thickBot="1" x14ac:dyDescent="0.25">
      <c r="A142" s="127"/>
      <c r="B142" s="130"/>
      <c r="C142" s="107"/>
      <c r="D142" s="49"/>
      <c r="E142" s="18"/>
      <c r="F142" s="19"/>
      <c r="G142" s="19"/>
      <c r="H142" s="19"/>
      <c r="I142" s="15"/>
      <c r="J142" s="19"/>
      <c r="K142" s="19"/>
      <c r="L142" s="19"/>
      <c r="M142" s="19"/>
      <c r="N142" s="24"/>
      <c r="O142" s="24"/>
      <c r="P142" s="24"/>
      <c r="Q142" s="24"/>
      <c r="R142" s="20"/>
      <c r="S142" s="69"/>
      <c r="T142" s="16"/>
    </row>
    <row r="143" spans="1:20" s="30" customFormat="1" ht="12.95" customHeight="1" x14ac:dyDescent="0.2">
      <c r="A143" s="125">
        <v>10</v>
      </c>
      <c r="B143" s="128" t="s">
        <v>22</v>
      </c>
      <c r="C143" s="133" t="s">
        <v>31</v>
      </c>
      <c r="D143" s="25">
        <v>2015</v>
      </c>
      <c r="E143" s="26">
        <v>0</v>
      </c>
      <c r="F143" s="27">
        <v>8.6</v>
      </c>
      <c r="G143" s="27">
        <v>0</v>
      </c>
      <c r="H143" s="27">
        <v>0</v>
      </c>
      <c r="I143" s="27">
        <f t="shared" ref="I143:I147" si="23">E143*F143</f>
        <v>0</v>
      </c>
      <c r="J143" s="27">
        <v>0</v>
      </c>
      <c r="K143" s="27">
        <v>0</v>
      </c>
      <c r="L143" s="27">
        <f t="shared" ref="L143:L154" si="24">I143-G143</f>
        <v>0</v>
      </c>
      <c r="M143" s="27">
        <f t="shared" ref="M143:M154" si="25">J143-H143</f>
        <v>0</v>
      </c>
      <c r="N143" s="39"/>
      <c r="O143" s="39"/>
      <c r="P143" s="39"/>
      <c r="Q143" s="26">
        <v>236640</v>
      </c>
      <c r="R143" s="29"/>
      <c r="S143" s="66"/>
      <c r="T143" s="35"/>
    </row>
    <row r="144" spans="1:20" s="30" customFormat="1" ht="12.95" customHeight="1" x14ac:dyDescent="0.2">
      <c r="A144" s="126"/>
      <c r="B144" s="129"/>
      <c r="C144" s="134"/>
      <c r="D144" s="31">
        <v>2016</v>
      </c>
      <c r="E144" s="32">
        <v>0</v>
      </c>
      <c r="F144" s="33">
        <v>8.6</v>
      </c>
      <c r="G144" s="33">
        <v>0</v>
      </c>
      <c r="H144" s="33">
        <v>0</v>
      </c>
      <c r="I144" s="33">
        <f t="shared" si="23"/>
        <v>0</v>
      </c>
      <c r="J144" s="33">
        <v>0</v>
      </c>
      <c r="K144" s="33">
        <f t="shared" ref="K144:K154" si="26">I144+J144</f>
        <v>0</v>
      </c>
      <c r="L144" s="33">
        <f t="shared" si="24"/>
        <v>0</v>
      </c>
      <c r="M144" s="33">
        <f t="shared" si="25"/>
        <v>0</v>
      </c>
      <c r="N144" s="41"/>
      <c r="O144" s="41"/>
      <c r="P144" s="41"/>
      <c r="Q144" s="32">
        <v>527640</v>
      </c>
      <c r="R144" s="35"/>
      <c r="S144" s="67"/>
      <c r="T144" s="35"/>
    </row>
    <row r="145" spans="1:20" s="30" customFormat="1" ht="12.95" customHeight="1" x14ac:dyDescent="0.2">
      <c r="A145" s="126"/>
      <c r="B145" s="129"/>
      <c r="C145" s="134"/>
      <c r="D145" s="31">
        <v>2017</v>
      </c>
      <c r="E145" s="32">
        <v>24111.599999999999</v>
      </c>
      <c r="F145" s="33">
        <v>8.6</v>
      </c>
      <c r="G145" s="33">
        <v>123918.85</v>
      </c>
      <c r="H145" s="33">
        <v>482000</v>
      </c>
      <c r="I145" s="33">
        <f t="shared" si="23"/>
        <v>207359.75999999998</v>
      </c>
      <c r="J145" s="33">
        <v>964464</v>
      </c>
      <c r="K145" s="33">
        <f t="shared" si="26"/>
        <v>1171823.76</v>
      </c>
      <c r="L145" s="33">
        <f t="shared" si="24"/>
        <v>83440.909999999974</v>
      </c>
      <c r="M145" s="33">
        <f t="shared" si="25"/>
        <v>482464</v>
      </c>
      <c r="N145" s="41"/>
      <c r="O145" s="41"/>
      <c r="P145" s="41"/>
      <c r="Q145" s="32">
        <v>4160640</v>
      </c>
      <c r="R145" s="35"/>
      <c r="S145" s="67"/>
      <c r="T145" s="35"/>
    </row>
    <row r="146" spans="1:20" s="30" customFormat="1" ht="12.95" customHeight="1" x14ac:dyDescent="0.2">
      <c r="A146" s="126"/>
      <c r="B146" s="129"/>
      <c r="C146" s="134"/>
      <c r="D146" s="31">
        <v>2018</v>
      </c>
      <c r="E146" s="32">
        <v>81494.8</v>
      </c>
      <c r="F146" s="33">
        <v>8.6</v>
      </c>
      <c r="G146" s="33">
        <v>383918.85</v>
      </c>
      <c r="H146" s="33">
        <v>517000</v>
      </c>
      <c r="I146" s="33">
        <f t="shared" si="23"/>
        <v>700855.28</v>
      </c>
      <c r="J146" s="33">
        <v>3546708</v>
      </c>
      <c r="K146" s="33">
        <f t="shared" si="26"/>
        <v>4247563.28</v>
      </c>
      <c r="L146" s="33">
        <f t="shared" si="24"/>
        <v>316936.43000000005</v>
      </c>
      <c r="M146" s="33">
        <f t="shared" si="25"/>
        <v>3029708</v>
      </c>
      <c r="N146" s="41"/>
      <c r="O146" s="41"/>
      <c r="P146" s="41"/>
      <c r="Q146" s="32">
        <v>4744992.1900000004</v>
      </c>
      <c r="R146" s="35"/>
      <c r="S146" s="67"/>
      <c r="T146" s="35"/>
    </row>
    <row r="147" spans="1:20" s="30" customFormat="1" ht="12.95" customHeight="1" x14ac:dyDescent="0.2">
      <c r="A147" s="126"/>
      <c r="B147" s="129"/>
      <c r="C147" s="134"/>
      <c r="D147" s="31">
        <v>2019</v>
      </c>
      <c r="E147" s="32">
        <v>138294.15</v>
      </c>
      <c r="F147" s="33">
        <v>8.6</v>
      </c>
      <c r="G147" s="33">
        <v>617777.44999999995</v>
      </c>
      <c r="H147" s="33">
        <v>754164</v>
      </c>
      <c r="I147" s="33">
        <f t="shared" si="23"/>
        <v>1189329.69</v>
      </c>
      <c r="J147" s="33">
        <v>6585667.8300000001</v>
      </c>
      <c r="K147" s="33">
        <f t="shared" si="26"/>
        <v>7774997.5199999996</v>
      </c>
      <c r="L147" s="33">
        <f t="shared" si="24"/>
        <v>571552.24</v>
      </c>
      <c r="M147" s="33">
        <f t="shared" si="25"/>
        <v>5831503.8300000001</v>
      </c>
      <c r="N147" s="41"/>
      <c r="O147" s="41"/>
      <c r="P147" s="41"/>
      <c r="Q147" s="32">
        <v>5544372.1900000004</v>
      </c>
      <c r="R147" s="35"/>
      <c r="S147" s="67"/>
      <c r="T147" s="37"/>
    </row>
    <row r="148" spans="1:20" s="30" customFormat="1" ht="12.95" customHeight="1" x14ac:dyDescent="0.2">
      <c r="A148" s="126"/>
      <c r="B148" s="129"/>
      <c r="C148" s="134"/>
      <c r="D148" s="31">
        <v>2020</v>
      </c>
      <c r="E148" s="32">
        <v>184241.14</v>
      </c>
      <c r="F148" s="33">
        <v>8.6</v>
      </c>
      <c r="G148" s="33">
        <v>1368230.48</v>
      </c>
      <c r="H148" s="33">
        <v>5027418.88</v>
      </c>
      <c r="I148" s="33">
        <v>1247219.56</v>
      </c>
      <c r="J148" s="33">
        <v>7423752.0499999998</v>
      </c>
      <c r="K148" s="33">
        <f t="shared" si="26"/>
        <v>8670971.6099999994</v>
      </c>
      <c r="L148" s="33">
        <f t="shared" si="24"/>
        <v>-121010.91999999993</v>
      </c>
      <c r="M148" s="33">
        <f t="shared" si="25"/>
        <v>2396333.17</v>
      </c>
      <c r="N148" s="41"/>
      <c r="O148" s="41"/>
      <c r="P148" s="41"/>
      <c r="Q148" s="32">
        <v>11027417.060000001</v>
      </c>
      <c r="R148" s="35"/>
      <c r="S148" s="67"/>
      <c r="T148" s="37"/>
    </row>
    <row r="149" spans="1:20" s="30" customFormat="1" ht="12.95" customHeight="1" x14ac:dyDescent="0.2">
      <c r="A149" s="126"/>
      <c r="B149" s="129"/>
      <c r="C149" s="134"/>
      <c r="D149" s="31">
        <v>2021</v>
      </c>
      <c r="E149" s="32">
        <v>233449.91</v>
      </c>
      <c r="F149" s="33">
        <v>8.6</v>
      </c>
      <c r="G149" s="33">
        <v>1709584.11</v>
      </c>
      <c r="H149" s="33">
        <v>9069268.8800000008</v>
      </c>
      <c r="I149" s="33">
        <v>1670414.99</v>
      </c>
      <c r="J149" s="33">
        <v>11458871.27</v>
      </c>
      <c r="K149" s="33">
        <f t="shared" si="26"/>
        <v>13129286.26</v>
      </c>
      <c r="L149" s="33">
        <f t="shared" si="24"/>
        <v>-39169.120000000112</v>
      </c>
      <c r="M149" s="33">
        <f t="shared" si="25"/>
        <v>2389602.3899999987</v>
      </c>
      <c r="N149" s="41"/>
      <c r="O149" s="41"/>
      <c r="P149" s="41">
        <v>295221.96000000002</v>
      </c>
      <c r="Q149" s="32">
        <v>11027417.060000001</v>
      </c>
      <c r="R149" s="35"/>
      <c r="S149" s="67"/>
      <c r="T149" s="105" t="s">
        <v>53</v>
      </c>
    </row>
    <row r="150" spans="1:20" s="30" customFormat="1" ht="12.95" customHeight="1" x14ac:dyDescent="0.2">
      <c r="A150" s="126"/>
      <c r="B150" s="129"/>
      <c r="C150" s="134"/>
      <c r="D150" s="31">
        <v>2022</v>
      </c>
      <c r="E150" s="32">
        <v>286254.26</v>
      </c>
      <c r="F150" s="33">
        <v>8.6</v>
      </c>
      <c r="G150" s="33">
        <v>2066697.56</v>
      </c>
      <c r="H150" s="33">
        <v>12137268.880000001</v>
      </c>
      <c r="I150" s="33">
        <v>2124532.4</v>
      </c>
      <c r="J150" s="33">
        <v>16475284.52</v>
      </c>
      <c r="K150" s="33">
        <f t="shared" si="26"/>
        <v>18599816.919999998</v>
      </c>
      <c r="L150" s="33">
        <f t="shared" si="24"/>
        <v>57834.839999999851</v>
      </c>
      <c r="M150" s="33">
        <f t="shared" si="25"/>
        <v>4338015.6399999987</v>
      </c>
      <c r="N150" s="41"/>
      <c r="O150" s="41"/>
      <c r="P150" s="41">
        <v>364958.68</v>
      </c>
      <c r="Q150" s="32">
        <v>13577366.890000001</v>
      </c>
      <c r="R150" s="35"/>
      <c r="S150" s="67"/>
      <c r="T150" s="105" t="s">
        <v>54</v>
      </c>
    </row>
    <row r="151" spans="1:20" s="30" customFormat="1" ht="12.95" customHeight="1" x14ac:dyDescent="0.2">
      <c r="A151" s="126"/>
      <c r="B151" s="129"/>
      <c r="C151" s="134"/>
      <c r="D151" s="31">
        <v>2023</v>
      </c>
      <c r="E151" s="32">
        <v>341467.321</v>
      </c>
      <c r="F151" s="33">
        <v>8.6</v>
      </c>
      <c r="G151" s="33">
        <v>2381997.7400000002</v>
      </c>
      <c r="H151" s="33">
        <v>1519511.01</v>
      </c>
      <c r="I151" s="33">
        <v>2599364.7200000002</v>
      </c>
      <c r="J151" s="33">
        <v>21720525.219999999</v>
      </c>
      <c r="K151" s="33">
        <f t="shared" si="26"/>
        <v>24319889.939999998</v>
      </c>
      <c r="L151" s="33">
        <f t="shared" si="24"/>
        <v>217366.97999999998</v>
      </c>
      <c r="M151" s="33">
        <f t="shared" si="25"/>
        <v>20201014.209999997</v>
      </c>
      <c r="N151" s="41"/>
      <c r="O151" s="41"/>
      <c r="P151" s="41">
        <v>382886.68</v>
      </c>
      <c r="Q151" s="32">
        <v>17752728.210000001</v>
      </c>
      <c r="R151" s="35"/>
      <c r="S151" s="67"/>
      <c r="T151" s="105" t="s">
        <v>55</v>
      </c>
    </row>
    <row r="152" spans="1:20" s="9" customFormat="1" ht="12.95" customHeight="1" x14ac:dyDescent="0.2">
      <c r="A152" s="126"/>
      <c r="B152" s="129"/>
      <c r="C152" s="134"/>
      <c r="D152" s="31">
        <v>2024</v>
      </c>
      <c r="E152" s="32">
        <v>396402.15</v>
      </c>
      <c r="F152" s="33">
        <v>16</v>
      </c>
      <c r="G152" s="33">
        <v>2471997.7400000002</v>
      </c>
      <c r="H152" s="33">
        <v>15329511.01</v>
      </c>
      <c r="I152" s="33">
        <v>3478322</v>
      </c>
      <c r="J152" s="33">
        <v>26939334.07</v>
      </c>
      <c r="K152" s="33">
        <f t="shared" si="26"/>
        <v>30417656.07</v>
      </c>
      <c r="L152" s="33">
        <f t="shared" si="24"/>
        <v>1006324.2599999998</v>
      </c>
      <c r="M152" s="33">
        <f t="shared" si="25"/>
        <v>11609823.060000001</v>
      </c>
      <c r="N152" s="17"/>
      <c r="O152" s="17"/>
      <c r="P152" s="41">
        <v>430784.66</v>
      </c>
      <c r="Q152" s="32">
        <v>21228312.210000001</v>
      </c>
      <c r="R152" s="16"/>
      <c r="S152" s="68"/>
      <c r="T152" s="105" t="s">
        <v>56</v>
      </c>
    </row>
    <row r="153" spans="1:20" s="9" customFormat="1" ht="12.95" customHeight="1" x14ac:dyDescent="0.2">
      <c r="A153" s="126"/>
      <c r="B153" s="129"/>
      <c r="C153" s="134"/>
      <c r="D153" s="59" t="s">
        <v>42</v>
      </c>
      <c r="E153" s="14">
        <v>411188.71</v>
      </c>
      <c r="F153" s="15">
        <v>16</v>
      </c>
      <c r="G153" s="15">
        <v>2471997.7400000002</v>
      </c>
      <c r="H153" s="15">
        <v>15329511.01</v>
      </c>
      <c r="I153" s="15">
        <v>3714906.96</v>
      </c>
      <c r="J153" s="15">
        <v>28344057.27</v>
      </c>
      <c r="K153" s="15">
        <f t="shared" si="26"/>
        <v>32058964.23</v>
      </c>
      <c r="L153" s="15">
        <f t="shared" si="24"/>
        <v>1242909.2199999997</v>
      </c>
      <c r="M153" s="15">
        <f t="shared" si="25"/>
        <v>13014546.26</v>
      </c>
      <c r="N153" s="17"/>
      <c r="O153" s="17"/>
      <c r="P153" s="17"/>
      <c r="Q153" s="14">
        <v>21351464.210000001</v>
      </c>
      <c r="R153" s="16"/>
      <c r="S153" s="68"/>
      <c r="T153" s="16"/>
    </row>
    <row r="154" spans="1:20" s="9" customFormat="1" ht="12.95" customHeight="1" x14ac:dyDescent="0.2">
      <c r="A154" s="127"/>
      <c r="B154" s="130"/>
      <c r="C154" s="134"/>
      <c r="D154" s="59" t="s">
        <v>46</v>
      </c>
      <c r="E154" s="18">
        <v>427705.61</v>
      </c>
      <c r="F154" s="15">
        <v>16</v>
      </c>
      <c r="G154" s="19">
        <v>2621905.7400000002</v>
      </c>
      <c r="H154" s="19">
        <v>1548602.01</v>
      </c>
      <c r="I154" s="19">
        <v>3979177.36</v>
      </c>
      <c r="J154" s="19">
        <v>29913162.77</v>
      </c>
      <c r="K154" s="19">
        <f t="shared" si="26"/>
        <v>33892340.130000003</v>
      </c>
      <c r="L154" s="19">
        <f t="shared" si="24"/>
        <v>1357271.6199999996</v>
      </c>
      <c r="M154" s="19">
        <f t="shared" si="25"/>
        <v>28364560.759999998</v>
      </c>
      <c r="N154" s="24"/>
      <c r="O154" s="24"/>
      <c r="P154" s="24"/>
      <c r="Q154" s="18">
        <v>21585488.210000001</v>
      </c>
      <c r="R154" s="20"/>
      <c r="S154" s="69"/>
      <c r="T154" s="16"/>
    </row>
    <row r="155" spans="1:20" s="9" customFormat="1" ht="12.95" customHeight="1" x14ac:dyDescent="0.2">
      <c r="A155" s="127"/>
      <c r="B155" s="130"/>
      <c r="C155" s="134"/>
      <c r="D155" s="59" t="s">
        <v>44</v>
      </c>
      <c r="E155" s="18"/>
      <c r="F155" s="19"/>
      <c r="G155" s="19"/>
      <c r="H155" s="19"/>
      <c r="I155" s="19"/>
      <c r="J155" s="19"/>
      <c r="K155" s="19"/>
      <c r="L155" s="19"/>
      <c r="M155" s="19"/>
      <c r="N155" s="24"/>
      <c r="O155" s="24"/>
      <c r="P155" s="24"/>
      <c r="Q155" s="18"/>
      <c r="R155" s="20"/>
      <c r="S155" s="69"/>
      <c r="T155" s="16"/>
    </row>
    <row r="156" spans="1:20" s="9" customFormat="1" ht="12.95" customHeight="1" x14ac:dyDescent="0.2">
      <c r="A156" s="127"/>
      <c r="B156" s="130"/>
      <c r="C156" s="134"/>
      <c r="D156" s="59" t="s">
        <v>45</v>
      </c>
      <c r="E156" s="18"/>
      <c r="F156" s="19"/>
      <c r="G156" s="19"/>
      <c r="H156" s="19"/>
      <c r="I156" s="19"/>
      <c r="J156" s="19"/>
      <c r="K156" s="19"/>
      <c r="L156" s="19"/>
      <c r="M156" s="19"/>
      <c r="N156" s="24"/>
      <c r="O156" s="24"/>
      <c r="P156" s="24"/>
      <c r="Q156" s="18"/>
      <c r="R156" s="20"/>
      <c r="S156" s="69"/>
      <c r="T156" s="16"/>
    </row>
    <row r="157" spans="1:20" s="9" customFormat="1" ht="12.95" customHeight="1" x14ac:dyDescent="0.2">
      <c r="A157" s="127"/>
      <c r="B157" s="130"/>
      <c r="C157" s="134"/>
      <c r="D157" s="60"/>
      <c r="E157" s="18"/>
      <c r="F157" s="19"/>
      <c r="G157" s="19"/>
      <c r="H157" s="19"/>
      <c r="I157" s="19"/>
      <c r="J157" s="19"/>
      <c r="K157" s="19"/>
      <c r="L157" s="19"/>
      <c r="M157" s="19"/>
      <c r="N157" s="24"/>
      <c r="O157" s="24"/>
      <c r="P157" s="24"/>
      <c r="Q157" s="18"/>
      <c r="R157" s="20"/>
      <c r="S157" s="69"/>
      <c r="T157" s="16"/>
    </row>
    <row r="158" spans="1:20" s="9" customFormat="1" ht="12.95" customHeight="1" x14ac:dyDescent="0.2">
      <c r="A158" s="127"/>
      <c r="B158" s="130"/>
      <c r="C158" s="134"/>
      <c r="D158" s="60"/>
      <c r="E158" s="18"/>
      <c r="F158" s="19"/>
      <c r="G158" s="19"/>
      <c r="H158" s="19"/>
      <c r="I158" s="19"/>
      <c r="J158" s="19"/>
      <c r="K158" s="19"/>
      <c r="L158" s="19"/>
      <c r="M158" s="19"/>
      <c r="N158" s="24"/>
      <c r="O158" s="24"/>
      <c r="P158" s="24"/>
      <c r="Q158" s="18"/>
      <c r="R158" s="20"/>
      <c r="S158" s="69"/>
      <c r="T158" s="16"/>
    </row>
    <row r="159" spans="1:20" x14ac:dyDescent="0.2">
      <c r="A159" s="6"/>
      <c r="B159" s="6"/>
      <c r="C159" s="135"/>
      <c r="D159" s="6"/>
      <c r="E159" s="7"/>
      <c r="F159" s="8"/>
      <c r="G159" s="8"/>
      <c r="H159" s="8"/>
      <c r="I159" s="8"/>
      <c r="J159" s="8"/>
      <c r="K159" s="1"/>
      <c r="L159" s="1"/>
      <c r="M159" s="1"/>
      <c r="N159" s="6"/>
      <c r="O159" s="6"/>
      <c r="P159" s="6"/>
      <c r="Q159" s="6"/>
      <c r="R159" s="6"/>
      <c r="S159" s="6"/>
    </row>
    <row r="160" spans="1:20" x14ac:dyDescent="0.2">
      <c r="A160" s="123"/>
      <c r="B160" s="121"/>
      <c r="C160" s="123"/>
    </row>
    <row r="161" spans="1:3" x14ac:dyDescent="0.2">
      <c r="A161" s="124"/>
      <c r="B161" s="122"/>
      <c r="C161" s="124"/>
    </row>
    <row r="162" spans="1:3" x14ac:dyDescent="0.2">
      <c r="A162" s="124"/>
      <c r="B162" s="122"/>
      <c r="C162" s="124"/>
    </row>
    <row r="163" spans="1:3" x14ac:dyDescent="0.2">
      <c r="A163" s="124"/>
      <c r="B163" s="122"/>
      <c r="C163" s="124"/>
    </row>
    <row r="164" spans="1:3" x14ac:dyDescent="0.2">
      <c r="A164" s="124"/>
      <c r="B164" s="122"/>
      <c r="C164" s="124"/>
    </row>
    <row r="165" spans="1:3" x14ac:dyDescent="0.2">
      <c r="A165" s="124"/>
      <c r="B165" s="122"/>
      <c r="C165" s="124"/>
    </row>
  </sheetData>
  <mergeCells count="51">
    <mergeCell ref="T2:T3"/>
    <mergeCell ref="A38:A50"/>
    <mergeCell ref="B38:B52"/>
    <mergeCell ref="C38:C52"/>
    <mergeCell ref="A4:A20"/>
    <mergeCell ref="B4:B20"/>
    <mergeCell ref="C4:C20"/>
    <mergeCell ref="A21:A37"/>
    <mergeCell ref="B21:B37"/>
    <mergeCell ref="C21:C37"/>
    <mergeCell ref="R2:R3"/>
    <mergeCell ref="S2:S3"/>
    <mergeCell ref="B160:B165"/>
    <mergeCell ref="A160:A165"/>
    <mergeCell ref="C160:C165"/>
    <mergeCell ref="C128:C142"/>
    <mergeCell ref="A143:A158"/>
    <mergeCell ref="B143:B158"/>
    <mergeCell ref="A128:A142"/>
    <mergeCell ref="B128:B142"/>
    <mergeCell ref="C143:C159"/>
    <mergeCell ref="A1:S1"/>
    <mergeCell ref="A2:A3"/>
    <mergeCell ref="B2:B3"/>
    <mergeCell ref="C2:C3"/>
    <mergeCell ref="D2:E2"/>
    <mergeCell ref="F2:F3"/>
    <mergeCell ref="G2:H2"/>
    <mergeCell ref="I2:I3"/>
    <mergeCell ref="J2:J3"/>
    <mergeCell ref="K2:K3"/>
    <mergeCell ref="L2:L3"/>
    <mergeCell ref="M2:M3"/>
    <mergeCell ref="N2:N3"/>
    <mergeCell ref="P2:Q2"/>
    <mergeCell ref="B113:B127"/>
    <mergeCell ref="C113:C127"/>
    <mergeCell ref="O2:O3"/>
    <mergeCell ref="A53:A67"/>
    <mergeCell ref="B53:B67"/>
    <mergeCell ref="C53:C67"/>
    <mergeCell ref="A68:A82"/>
    <mergeCell ref="B68:B82"/>
    <mergeCell ref="C68:C82"/>
    <mergeCell ref="A83:A97"/>
    <mergeCell ref="B83:B97"/>
    <mergeCell ref="C83:C97"/>
    <mergeCell ref="B98:B112"/>
    <mergeCell ref="A98:A112"/>
    <mergeCell ref="C98:C112"/>
    <mergeCell ref="A113:A127"/>
  </mergeCells>
  <pageMargins left="0.23622047244094491" right="0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 натрупване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N.J. Nikolova</dc:creator>
  <cp:lastModifiedBy>JuliaNikolovaDELL</cp:lastModifiedBy>
  <cp:lastPrinted>2021-04-26T11:53:30Z</cp:lastPrinted>
  <dcterms:created xsi:type="dcterms:W3CDTF">2017-07-10T08:37:16Z</dcterms:created>
  <dcterms:modified xsi:type="dcterms:W3CDTF">2025-09-12T07:18:20Z</dcterms:modified>
</cp:coreProperties>
</file>